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1 полугодие" sheetId="1" r:id="rId1"/>
  </sheets>
  <definedNames>
    <definedName name="_xlnm.Print_Titles" localSheetId="0">'1 полугодие'!$4:$6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<sst xmlns="http://schemas.openxmlformats.org/spreadsheetml/2006/main" count="104" uniqueCount="90">
  <si>
    <t>Наименование</t>
  </si>
  <si>
    <t>Рз</t>
  </si>
  <si>
    <t>ПР</t>
  </si>
  <si>
    <t/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</si>
  <si>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</si>
  <si>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</si>
  <si>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</si>
  <si>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</si>
  <si>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</si>
  <si>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</si>
  <si>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</si>
  <si>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Фундаментальные исследования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</si>
  <si>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</si>
  <si>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</si>
  <si>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</si>
  <si>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</si>
  <si>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</si>
  <si>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</si>
  <si>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</si>
  <si>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</si>
  <si>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</si>
  <si>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</si>
  <si>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</si>
  <si>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Водные ресурсы</t>
  </si>
  <si>
    <t>Лесное хозяйство</t>
  </si>
  <si>
    <t>Транспорт</t>
  </si>
  <si>
    <t>Дорожное хозяйство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</si>
  <si>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</si>
  <si>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</si>
  <si>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</si>
  <si>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</si>
  <si>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</si>
  <si>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</si>
  <si>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</si>
  <si>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</si>
  <si>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</si>
  <si>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</si>
  <si>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</si>
  <si>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Общее образование</t>
  </si>
  <si>
    <t>Среднее профессиональное образование</t>
  </si>
  <si>
    <t>Переподготовка и повышение квалификации</t>
  </si>
  <si>
    <t>Высшее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</si>
  <si>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</si>
  <si>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</si>
  <si>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</si>
  <si>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Кинематография</t>
  </si>
  <si>
    <t>Телевидение и радиовещание</t>
  </si>
  <si>
    <t>Периодическая печать и издательства</t>
  </si>
  <si>
    <t>Стационарная медицинская помощь</t>
  </si>
  <si>
    <t>Амбулаторная помощь</t>
  </si>
  <si>
    <t>Физическая культура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</si>
  <si>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</si>
  <si>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</si>
  <si>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</si>
  <si>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</si>
  <si>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</si>
  <si>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Субсидии бюджетам субъектов Российской Федерации и муниципальных образований (межбюджетные субсидии)</t>
  </si>
  <si>
    <t>ВСЕГО</t>
  </si>
  <si>
    <t>Национальная оборона</t>
  </si>
  <si>
    <t>Мобилизационная и вневойсковая подготовка</t>
  </si>
  <si>
    <t>Дошкольное образование</t>
  </si>
  <si>
    <t>Благоустройство</t>
  </si>
  <si>
    <t>в том числе</t>
  </si>
  <si>
    <t>муниципальный район</t>
  </si>
  <si>
    <t>поселения</t>
  </si>
  <si>
    <t>Медицинская помощь в дневных стационарах всех типов</t>
  </si>
  <si>
    <t>Скорая медицинская помощь</t>
  </si>
  <si>
    <t xml:space="preserve">Другие вопросы в области культуры и кинематографии </t>
  </si>
  <si>
    <t xml:space="preserve">Здравоохранение  </t>
  </si>
  <si>
    <t>Физическая культура</t>
  </si>
  <si>
    <t>Массовый спорт</t>
  </si>
  <si>
    <t xml:space="preserve">Культура и кинематография </t>
  </si>
  <si>
    <t>Средства массовой информации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</si>
  <si>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</si>
  <si>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</si>
  <si>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</si>
  <si>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консолидированный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</si>
  <si>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</si>
  <si>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Другие вопросы в области здравоохранения </t>
  </si>
  <si>
    <t>Охрана семьи и детства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</si>
  <si>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</si>
  <si>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</si>
  <si>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Органы юстиции</t>
  </si>
  <si>
    <t>Прочие межбюджетные трансферты общего характера</t>
  </si>
  <si>
    <t>Дополнительное образование детей</t>
  </si>
  <si>
    <t>Темп роста 2023/2022, %</t>
  </si>
  <si>
    <t>Сведения об исполнении консолидированного бюджета Нижневартовского района за I полугодие 2023 года по расходам в разрезе разделов и подразделов классификации расходов бюджета в сравнении с соответствующим периодом 2022 года</t>
  </si>
  <si>
    <t>Исполнено, всего (без межбюджетных трансфертов) за 1 полугодие 2022 года, тыс. рублей</t>
  </si>
  <si>
    <t>Исполнено, всего (без межбюджетных трансфертов) за 1 полугодие 2023 года, тыс. рублей</t>
  </si>
  <si>
    <t>Спорт высших достижений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</si>
</sst>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* _-#,##0&quot;р.&quot;;* \-#,##0&quot;р.&quot;;* _-&quot;-&quot;&quot;р.&quot;;@"/>
    <numFmt numFmtId="175" formatCode="* #,##0;* \-#,##0;* &quot;-&quot;;@"/>
    <numFmt numFmtId="176" formatCode="* _-#,##0.00&quot;р.&quot;;* \-#,##0.00&quot;р.&quot;;* _-&quot;-&quot;??&quot;р.&quot;;@"/>
    <numFmt numFmtId="177" formatCode="* #,##0.00;* \-#,##0.00;* &quot;-&quot;??;@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000"/>
    <numFmt numFmtId="183" formatCode="00"/>
    <numFmt numFmtId="184" formatCode="0000000"/>
    <numFmt numFmtId="185" formatCode="000000"/>
    <numFmt numFmtId="186" formatCode="#,##0.00;[Red]\-#,##0.00;0.00"/>
    <numFmt numFmtId="187" formatCode="0.0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#,##0.000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.0000"/>
    <numFmt numFmtId="202" formatCode="0.000"/>
    <numFmt numFmtId="203" formatCode="_-* #,##0.0_р_._-;\-* #,##0.0_р_._-;_-* &quot;-&quot;??_р_._-;_-@_-"/>
    <numFmt numFmtId="204" formatCode="_-* #,##0_р_._-;\-* #,##0_р_._-;_-* &quot;-&quot;??_р_._-;_-@_-"/>
    <numFmt numFmtId="205" formatCode="[$€-2]\ ###,000_);[Red]\([$€-2]\ ###,000\)"/>
    <numFmt numFmtId="206" formatCode="_-* #,##0.000_р_._-;\-* #,##0.000_р_._-;_-* &quot;-&quot;??_р_._-;_-@_-"/>
  </numFmts>
  <fonts count="50">
    <font>
      <sz val="10"/>
      <name val="Times New Roman Cyr"/>
      <family val="0"/>
    </font>
    <font>
      <sz val="10"/>
      <name val="Helv"/>
      <family val="0"/>
    </font>
    <font>
      <u val="single"/>
      <sz val="10"/>
      <color indexed="12"/>
      <name val="Times New Roman Cyr"/>
      <family val="1"/>
    </font>
    <font>
      <sz val="10"/>
      <name val="Arial"/>
      <family val="2"/>
    </font>
    <font>
      <u val="single"/>
      <sz val="10"/>
      <color indexed="36"/>
      <name val="Times New Roman Cyr"/>
      <family val="1"/>
    </font>
    <font>
      <sz val="12"/>
      <name val="Times New Roman CYR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FF0000"/>
      <name val="Times New Roman CY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6" fillId="0" borderId="0" xfId="81" applyFont="1">
      <alignment/>
      <protection/>
    </xf>
    <xf numFmtId="0" fontId="8" fillId="0" borderId="0" xfId="81" applyFont="1">
      <alignment/>
      <protection/>
    </xf>
    <xf numFmtId="0" fontId="8" fillId="0" borderId="0" xfId="81" applyNumberFormat="1" applyFont="1" applyFill="1" applyAlignment="1" applyProtection="1">
      <alignment horizontal="center" wrapText="1"/>
      <protection hidden="1"/>
    </xf>
    <xf numFmtId="0" fontId="9" fillId="0" borderId="0" xfId="81" applyFont="1">
      <alignment/>
      <protection/>
    </xf>
    <xf numFmtId="0" fontId="9" fillId="0" borderId="10" xfId="81" applyNumberFormat="1" applyFont="1" applyFill="1" applyBorder="1" applyAlignment="1" applyProtection="1">
      <alignment horizontal="center" vertical="center" wrapText="1"/>
      <protection hidden="1"/>
    </xf>
    <xf numFmtId="2" fontId="9" fillId="0" borderId="10" xfId="81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81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81" applyFont="1" applyBorder="1" applyAlignment="1">
      <alignment horizontal="center"/>
      <protection/>
    </xf>
    <xf numFmtId="183" fontId="8" fillId="0" borderId="10" xfId="81" applyNumberFormat="1" applyFont="1" applyFill="1" applyBorder="1" applyAlignment="1" applyProtection="1">
      <alignment wrapText="1"/>
      <protection hidden="1"/>
    </xf>
    <xf numFmtId="188" fontId="8" fillId="0" borderId="10" xfId="81" applyNumberFormat="1" applyFont="1" applyFill="1" applyBorder="1" applyAlignment="1" applyProtection="1">
      <alignment/>
      <protection hidden="1"/>
    </xf>
    <xf numFmtId="187" fontId="8" fillId="0" borderId="10" xfId="81" applyNumberFormat="1" applyFont="1" applyBorder="1">
      <alignment/>
      <protection/>
    </xf>
    <xf numFmtId="0" fontId="10" fillId="0" borderId="0" xfId="81" applyFont="1">
      <alignment/>
      <protection/>
    </xf>
    <xf numFmtId="183" fontId="9" fillId="0" borderId="10" xfId="81" applyNumberFormat="1" applyFont="1" applyFill="1" applyBorder="1" applyAlignment="1" applyProtection="1">
      <alignment wrapText="1"/>
      <protection hidden="1"/>
    </xf>
    <xf numFmtId="188" fontId="9" fillId="0" borderId="10" xfId="81" applyNumberFormat="1" applyFont="1" applyFill="1" applyBorder="1" applyAlignment="1" applyProtection="1">
      <alignment/>
      <protection hidden="1"/>
    </xf>
    <xf numFmtId="187" fontId="9" fillId="0" borderId="10" xfId="81" applyNumberFormat="1" applyFont="1" applyBorder="1">
      <alignment/>
      <protection/>
    </xf>
    <xf numFmtId="0" fontId="9" fillId="0" borderId="0" xfId="81" applyFont="1" applyAlignment="1">
      <alignment/>
      <protection/>
    </xf>
    <xf numFmtId="188" fontId="6" fillId="0" borderId="0" xfId="81" applyNumberFormat="1" applyFont="1">
      <alignment/>
      <protection/>
    </xf>
    <xf numFmtId="188" fontId="9" fillId="0" borderId="0" xfId="81" applyNumberFormat="1" applyFont="1">
      <alignment/>
      <protection/>
    </xf>
    <xf numFmtId="183" fontId="11" fillId="0" borderId="10" xfId="81" applyNumberFormat="1" applyFont="1" applyFill="1" applyBorder="1" applyAlignment="1" applyProtection="1">
      <alignment wrapText="1"/>
      <protection hidden="1"/>
    </xf>
    <xf numFmtId="183" fontId="5" fillId="0" borderId="10" xfId="81" applyNumberFormat="1" applyFont="1" applyFill="1" applyBorder="1" applyAlignment="1" applyProtection="1">
      <alignment wrapText="1"/>
      <protection hidden="1"/>
    </xf>
    <xf numFmtId="188" fontId="9" fillId="33" borderId="10" xfId="81" applyNumberFormat="1" applyFont="1" applyFill="1" applyBorder="1" applyAlignment="1" applyProtection="1">
      <alignment/>
      <protection hidden="1"/>
    </xf>
    <xf numFmtId="188" fontId="8" fillId="33" borderId="10" xfId="81" applyNumberFormat="1" applyFont="1" applyFill="1" applyBorder="1" applyAlignment="1" applyProtection="1">
      <alignment/>
      <protection hidden="1"/>
    </xf>
    <xf numFmtId="0" fontId="6" fillId="33" borderId="0" xfId="81" applyFont="1" applyFill="1">
      <alignment/>
      <protection/>
    </xf>
    <xf numFmtId="0" fontId="9" fillId="33" borderId="0" xfId="81" applyFont="1" applyFill="1">
      <alignment/>
      <protection/>
    </xf>
    <xf numFmtId="0" fontId="9" fillId="33" borderId="10" xfId="81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81" applyFont="1" applyFill="1" applyBorder="1" applyAlignment="1">
      <alignment horizontal="center"/>
      <protection/>
    </xf>
    <xf numFmtId="187" fontId="8" fillId="33" borderId="10" xfId="81" applyNumberFormat="1" applyFont="1" applyFill="1" applyBorder="1">
      <alignment/>
      <protection/>
    </xf>
    <xf numFmtId="187" fontId="9" fillId="33" borderId="10" xfId="81" applyNumberFormat="1" applyFont="1" applyFill="1" applyBorder="1">
      <alignment/>
      <protection/>
    </xf>
    <xf numFmtId="0" fontId="9" fillId="0" borderId="10" xfId="81" applyFont="1" applyBorder="1" applyAlignment="1">
      <alignment horizontal="center" vertical="center" wrapText="1"/>
      <protection/>
    </xf>
    <xf numFmtId="0" fontId="6" fillId="0" borderId="10" xfId="81" applyNumberFormat="1" applyFont="1" applyFill="1" applyBorder="1" applyAlignment="1" applyProtection="1">
      <alignment horizontal="center" vertical="center"/>
      <protection hidden="1"/>
    </xf>
    <xf numFmtId="0" fontId="8" fillId="0" borderId="10" xfId="81" applyNumberFormat="1" applyFont="1" applyFill="1" applyBorder="1" applyAlignment="1" applyProtection="1">
      <alignment wrapText="1"/>
      <protection hidden="1"/>
    </xf>
    <xf numFmtId="0" fontId="9" fillId="0" borderId="10" xfId="81" applyNumberFormat="1" applyFont="1" applyFill="1" applyBorder="1" applyAlignment="1" applyProtection="1">
      <alignment wrapText="1"/>
      <protection hidden="1"/>
    </xf>
    <xf numFmtId="0" fontId="6" fillId="0" borderId="10" xfId="81" applyFont="1" applyBorder="1">
      <alignment/>
      <protection/>
    </xf>
    <xf numFmtId="0" fontId="5" fillId="0" borderId="10" xfId="81" applyNumberFormat="1" applyFont="1" applyFill="1" applyBorder="1" applyAlignment="1" applyProtection="1">
      <alignment wrapText="1"/>
      <protection hidden="1"/>
    </xf>
    <xf numFmtId="0" fontId="11" fillId="0" borderId="10" xfId="81" applyNumberFormat="1" applyFont="1" applyFill="1" applyBorder="1" applyAlignment="1" applyProtection="1">
      <alignment wrapText="1"/>
      <protection hidden="1"/>
    </xf>
    <xf numFmtId="0" fontId="8" fillId="34" borderId="10" xfId="81" applyNumberFormat="1" applyFont="1" applyFill="1" applyBorder="1" applyAlignment="1" applyProtection="1">
      <alignment horizontal="left" vertical="center"/>
      <protection hidden="1"/>
    </xf>
    <xf numFmtId="188" fontId="8" fillId="34" borderId="10" xfId="81" applyNumberFormat="1" applyFont="1" applyFill="1" applyBorder="1" applyAlignment="1" applyProtection="1">
      <alignment vertical="center"/>
      <protection hidden="1"/>
    </xf>
    <xf numFmtId="187" fontId="8" fillId="34" borderId="10" xfId="81" applyNumberFormat="1" applyFont="1" applyFill="1" applyBorder="1" applyAlignment="1">
      <alignment vertical="center"/>
      <protection/>
    </xf>
    <xf numFmtId="188" fontId="48" fillId="33" borderId="10" xfId="81" applyNumberFormat="1" applyFont="1" applyFill="1" applyBorder="1">
      <alignment/>
      <protection/>
    </xf>
    <xf numFmtId="188" fontId="48" fillId="33" borderId="10" xfId="81" applyNumberFormat="1" applyFont="1" applyFill="1" applyBorder="1" applyAlignment="1" applyProtection="1">
      <alignment/>
      <protection hidden="1"/>
    </xf>
    <xf numFmtId="188" fontId="48" fillId="0" borderId="10" xfId="81" applyNumberFormat="1" applyFont="1" applyFill="1" applyBorder="1" applyAlignment="1" applyProtection="1">
      <alignment/>
      <protection hidden="1"/>
    </xf>
    <xf numFmtId="188" fontId="49" fillId="0" borderId="10" xfId="81" applyNumberFormat="1" applyFont="1" applyBorder="1">
      <alignment/>
      <protection/>
    </xf>
    <xf numFmtId="188" fontId="48" fillId="0" borderId="10" xfId="81" applyNumberFormat="1" applyFont="1" applyBorder="1">
      <alignment/>
      <protection/>
    </xf>
    <xf numFmtId="188" fontId="49" fillId="33" borderId="10" xfId="81" applyNumberFormat="1" applyFont="1" applyFill="1" applyBorder="1">
      <alignment/>
      <protection/>
    </xf>
    <xf numFmtId="188" fontId="9" fillId="33" borderId="10" xfId="81" applyNumberFormat="1" applyFont="1" applyFill="1" applyBorder="1">
      <alignment/>
      <protection/>
    </xf>
    <xf numFmtId="188" fontId="9" fillId="0" borderId="10" xfId="81" applyNumberFormat="1" applyFont="1" applyBorder="1">
      <alignment/>
      <protection/>
    </xf>
    <xf numFmtId="188" fontId="5" fillId="33" borderId="10" xfId="81" applyNumberFormat="1" applyFont="1" applyFill="1" applyBorder="1">
      <alignment/>
      <protection/>
    </xf>
    <xf numFmtId="188" fontId="8" fillId="33" borderId="10" xfId="81" applyNumberFormat="1" applyFont="1" applyFill="1" applyBorder="1" applyAlignment="1" applyProtection="1">
      <alignment wrapText="1"/>
      <protection hidden="1"/>
    </xf>
    <xf numFmtId="188" fontId="8" fillId="0" borderId="10" xfId="81" applyNumberFormat="1" applyFont="1" applyFill="1" applyBorder="1" applyAlignment="1" applyProtection="1">
      <alignment wrapText="1"/>
      <protection hidden="1"/>
    </xf>
    <xf numFmtId="188" fontId="5" fillId="0" borderId="10" xfId="81" applyNumberFormat="1" applyFont="1" applyBorder="1">
      <alignment/>
      <protection/>
    </xf>
    <xf numFmtId="0" fontId="7" fillId="0" borderId="0" xfId="81" applyNumberFormat="1" applyFont="1" applyFill="1" applyAlignment="1" applyProtection="1">
      <alignment horizontal="center" vertical="center" wrapText="1"/>
      <protection hidden="1"/>
    </xf>
    <xf numFmtId="0" fontId="9" fillId="0" borderId="10" xfId="81" applyFont="1" applyBorder="1" applyAlignment="1">
      <alignment horizontal="center" vertical="center" wrapText="1"/>
      <protection/>
    </xf>
    <xf numFmtId="0" fontId="9" fillId="0" borderId="10" xfId="81" applyNumberFormat="1" applyFont="1" applyFill="1" applyBorder="1" applyAlignment="1" applyProtection="1">
      <alignment horizontal="center" vertical="center"/>
      <protection hidden="1"/>
    </xf>
    <xf numFmtId="0" fontId="9" fillId="0" borderId="10" xfId="81" applyNumberFormat="1" applyFont="1" applyFill="1" applyBorder="1" applyAlignment="1" applyProtection="1">
      <alignment horizontal="center" vertical="center" wrapText="1"/>
      <protection hidden="1"/>
    </xf>
    <xf numFmtId="0" fontId="9" fillId="0" borderId="10" xfId="81" applyFont="1" applyFill="1" applyBorder="1" applyAlignment="1">
      <alignment horizontal="center" vertical="center" wrapText="1"/>
      <protection/>
    </xf>
  </cellXfs>
  <cellStyles count="7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4" xfId="75"/>
    <cellStyle name="Обычный 5" xfId="76"/>
    <cellStyle name="Обычный 6" xfId="77"/>
    <cellStyle name="Обычный 7" xfId="78"/>
    <cellStyle name="Обычный 8" xfId="79"/>
    <cellStyle name="Обычный 9" xfId="80"/>
    <cellStyle name="Обычный_Tmp2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2:L89"/>
  <sheetViews>
    <sheetView tabSelected="1" zoomScale="90" zoomScaleNormal="90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R86" sqref="R86"/>
    </sheetView>
  </sheetViews>
  <sheetFormatPr defaultColWidth="9.00390625" defaultRowHeight="12.75"/>
  <cols>
    <col min="1" max="1" width="48.00390625" style="1" customWidth="1"/>
    <col min="2" max="3" width="6.875" style="1" customWidth="1"/>
    <col min="4" max="4" width="22.125" style="1" customWidth="1"/>
    <col min="5" max="5" width="16.375" style="1" customWidth="1"/>
    <col min="6" max="6" width="17.00390625" style="1" customWidth="1"/>
    <col min="7" max="7" width="20.50390625" style="1" customWidth="1"/>
    <col min="8" max="8" width="17.50390625" style="1" customWidth="1"/>
    <col min="9" max="9" width="15.50390625" style="1" customWidth="1"/>
    <col min="10" max="10" width="13.50390625" style="1" customWidth="1"/>
    <col min="11" max="11" width="16.00390625" style="23" customWidth="1"/>
    <col min="12" max="12" width="12.875" style="1" customWidth="1"/>
    <col min="13" max="16384" width="9.375" style="1" customWidth="1"/>
  </cols>
  <sheetData>
    <row r="2" spans="1:12" s="2" customFormat="1" ht="48" customHeight="1">
      <c r="A2" s="51" t="s">
        <v>86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4" s="2" customFormat="1" ht="15.75" customHeight="1">
      <c r="A3" s="3"/>
      <c r="B3" s="3"/>
      <c r="C3" s="3"/>
      <c r="D3" s="3"/>
    </row>
    <row r="4" spans="1:12" ht="60" customHeight="1">
      <c r="A4" s="53" t="s">
        <v>0</v>
      </c>
      <c r="B4" s="54" t="s">
        <v>1</v>
      </c>
      <c r="C4" s="54" t="s">
        <v>2</v>
      </c>
      <c r="D4" s="55" t="s">
        <v>87</v>
      </c>
      <c r="E4" s="52" t="s">
        <v>62</v>
      </c>
      <c r="F4" s="52"/>
      <c r="G4" s="52" t="s">
        <v>88</v>
      </c>
      <c r="H4" s="52" t="s">
        <v>62</v>
      </c>
      <c r="I4" s="52"/>
      <c r="J4" s="52" t="s">
        <v>85</v>
      </c>
      <c r="K4" s="52"/>
      <c r="L4" s="52"/>
    </row>
    <row r="5" spans="1:12" ht="51" customHeight="1">
      <c r="A5" s="53"/>
      <c r="B5" s="54"/>
      <c r="C5" s="54"/>
      <c r="D5" s="55"/>
      <c r="E5" s="5" t="s">
        <v>63</v>
      </c>
      <c r="F5" s="6" t="s">
        <v>64</v>
      </c>
      <c r="G5" s="52"/>
      <c r="H5" s="5" t="s">
        <v>63</v>
      </c>
      <c r="I5" s="6" t="s">
        <v>64</v>
      </c>
      <c r="J5" s="29" t="s">
        <v>76</v>
      </c>
      <c r="K5" s="25" t="s">
        <v>63</v>
      </c>
      <c r="L5" s="29" t="s">
        <v>64</v>
      </c>
    </row>
    <row r="6" spans="1:12" ht="17.25" customHeight="1">
      <c r="A6" s="30">
        <v>1</v>
      </c>
      <c r="B6" s="7">
        <v>2</v>
      </c>
      <c r="C6" s="7">
        <v>3</v>
      </c>
      <c r="D6" s="8">
        <v>7</v>
      </c>
      <c r="E6" s="8">
        <v>8</v>
      </c>
      <c r="F6" s="8">
        <v>9</v>
      </c>
      <c r="G6" s="8">
        <v>7</v>
      </c>
      <c r="H6" s="8">
        <v>8</v>
      </c>
      <c r="I6" s="8">
        <v>9</v>
      </c>
      <c r="J6" s="8">
        <v>10</v>
      </c>
      <c r="K6" s="26">
        <v>11</v>
      </c>
      <c r="L6" s="8">
        <v>12</v>
      </c>
    </row>
    <row r="7" spans="1:12" s="12" customFormat="1" ht="18" customHeight="1">
      <c r="A7" s="31" t="s">
        <v>4</v>
      </c>
      <c r="B7" s="9">
        <v>1</v>
      </c>
      <c r="C7" s="9" t="s">
        <v>3</v>
      </c>
      <c r="D7" s="10">
        <f>D8+D9+D10+D11+D12+D13+D14+D15+D16+D17+D18</f>
        <v>468225.80000000005</v>
      </c>
      <c r="E7" s="10">
        <f>E8+E9+E10+E11+E12+E13+E14+E15+E16+E17+E18</f>
        <v>352090.2</v>
      </c>
      <c r="F7" s="10">
        <f>F8+F9+F10+F11+F12+F13+F14+F15+F16+F17+F18</f>
        <v>121502.6</v>
      </c>
      <c r="G7" s="10">
        <f aca="true" t="shared" si="0" ref="D7:I7">G8+G9+G10+G11+G12+G13+G14+G15+G16+G17+G18</f>
        <v>542986.1000000001</v>
      </c>
      <c r="H7" s="10">
        <f t="shared" si="0"/>
        <v>399077.4</v>
      </c>
      <c r="I7" s="10">
        <f t="shared" si="0"/>
        <v>149785</v>
      </c>
      <c r="J7" s="10">
        <f>G7/D7*100</f>
        <v>115.96671947594517</v>
      </c>
      <c r="K7" s="27">
        <f>H7/E7*100</f>
        <v>113.34521665186932</v>
      </c>
      <c r="L7" s="11">
        <f aca="true" t="shared" si="1" ref="J7:L9">I7/F7*100</f>
        <v>123.2771973603857</v>
      </c>
    </row>
    <row r="8" spans="1:12" ht="63">
      <c r="A8" s="32" t="s">
        <v>5</v>
      </c>
      <c r="B8" s="13">
        <v>1</v>
      </c>
      <c r="C8" s="13">
        <v>2</v>
      </c>
      <c r="D8" s="21">
        <f>E8+F8</f>
        <v>27614</v>
      </c>
      <c r="E8" s="21">
        <v>18201.8</v>
      </c>
      <c r="F8" s="45">
        <v>9412.2</v>
      </c>
      <c r="G8" s="21">
        <f>H8+I8</f>
        <v>38996.8</v>
      </c>
      <c r="H8" s="21">
        <v>25827.1</v>
      </c>
      <c r="I8" s="45">
        <v>13169.7</v>
      </c>
      <c r="J8" s="14">
        <f t="shared" si="1"/>
        <v>141.2211197218802</v>
      </c>
      <c r="K8" s="28">
        <f>H8/E8*100</f>
        <v>141.8931094726895</v>
      </c>
      <c r="L8" s="15">
        <f t="shared" si="1"/>
        <v>139.92159112641042</v>
      </c>
    </row>
    <row r="9" spans="1:12" ht="78.75">
      <c r="A9" s="32" t="s">
        <v>6</v>
      </c>
      <c r="B9" s="13">
        <v>1</v>
      </c>
      <c r="C9" s="13">
        <v>3</v>
      </c>
      <c r="D9" s="21">
        <f aca="true" t="shared" si="2" ref="D9:D17">E9+F9</f>
        <v>1123.7</v>
      </c>
      <c r="E9" s="21"/>
      <c r="F9" s="45">
        <v>1123.7</v>
      </c>
      <c r="G9" s="21">
        <f>H9+I9</f>
        <v>1289.3</v>
      </c>
      <c r="H9" s="21"/>
      <c r="I9" s="45">
        <v>1289.3</v>
      </c>
      <c r="J9" s="14">
        <f aca="true" t="shared" si="3" ref="J9:J18">G9/D9*100</f>
        <v>114.73702945626056</v>
      </c>
      <c r="K9" s="28" t="e">
        <f t="shared" si="1"/>
        <v>#DIV/0!</v>
      </c>
      <c r="L9" s="15">
        <f aca="true" t="shared" si="4" ref="L9:L18">I9/F9*100</f>
        <v>114.73702945626056</v>
      </c>
    </row>
    <row r="10" spans="1:12" ht="84" customHeight="1">
      <c r="A10" s="32" t="s">
        <v>7</v>
      </c>
      <c r="B10" s="13">
        <v>1</v>
      </c>
      <c r="C10" s="13">
        <v>4</v>
      </c>
      <c r="D10" s="21">
        <v>276238.7</v>
      </c>
      <c r="E10" s="21">
        <v>241887.6</v>
      </c>
      <c r="F10" s="45">
        <v>39718.1</v>
      </c>
      <c r="G10" s="21">
        <f>H10+I10-5876.3</f>
        <v>305129.7</v>
      </c>
      <c r="H10" s="21">
        <v>264596</v>
      </c>
      <c r="I10" s="45">
        <v>46410</v>
      </c>
      <c r="J10" s="14">
        <f t="shared" si="3"/>
        <v>110.45870835621511</v>
      </c>
      <c r="K10" s="28">
        <f aca="true" t="shared" si="5" ref="K10:K18">H10/E10*100</f>
        <v>109.38799673898126</v>
      </c>
      <c r="L10" s="15">
        <f t="shared" si="4"/>
        <v>116.8484897313819</v>
      </c>
    </row>
    <row r="11" spans="1:12" ht="27.75" customHeight="1">
      <c r="A11" s="32" t="s">
        <v>8</v>
      </c>
      <c r="B11" s="13">
        <v>1</v>
      </c>
      <c r="C11" s="13">
        <v>5</v>
      </c>
      <c r="D11" s="21">
        <f>E11+F11</f>
        <v>0.4</v>
      </c>
      <c r="E11" s="21">
        <v>0.4</v>
      </c>
      <c r="F11" s="45"/>
      <c r="G11" s="21">
        <f>H11+I11</f>
        <v>0.4</v>
      </c>
      <c r="H11" s="21">
        <v>0.4</v>
      </c>
      <c r="I11" s="45"/>
      <c r="J11" s="14"/>
      <c r="K11" s="28"/>
      <c r="L11" s="15"/>
    </row>
    <row r="12" spans="1:12" ht="63">
      <c r="A12" s="32" t="s">
        <v>9</v>
      </c>
      <c r="B12" s="13">
        <v>1</v>
      </c>
      <c r="C12" s="13">
        <v>6</v>
      </c>
      <c r="D12" s="21">
        <v>4937.2</v>
      </c>
      <c r="E12" s="21">
        <v>4937.2</v>
      </c>
      <c r="F12" s="45"/>
      <c r="G12" s="21">
        <f>H12+I12</f>
        <v>7563.2</v>
      </c>
      <c r="H12" s="21">
        <v>7563.2</v>
      </c>
      <c r="I12" s="45"/>
      <c r="J12" s="14">
        <f t="shared" si="3"/>
        <v>153.18804180507172</v>
      </c>
      <c r="K12" s="28">
        <f t="shared" si="5"/>
        <v>153.18804180507172</v>
      </c>
      <c r="L12" s="15"/>
    </row>
    <row r="13" spans="1:12" ht="33.75" customHeight="1">
      <c r="A13" s="32" t="s">
        <v>10</v>
      </c>
      <c r="B13" s="13">
        <v>1</v>
      </c>
      <c r="C13" s="13">
        <v>7</v>
      </c>
      <c r="D13" s="21">
        <f t="shared" si="2"/>
        <v>0</v>
      </c>
      <c r="E13" s="21"/>
      <c r="F13" s="45"/>
      <c r="G13" s="21">
        <f aca="true" t="shared" si="6" ref="G13:G18">H13+I13</f>
        <v>0</v>
      </c>
      <c r="H13" s="21"/>
      <c r="I13" s="45"/>
      <c r="J13" s="14" t="e">
        <f t="shared" si="3"/>
        <v>#DIV/0!</v>
      </c>
      <c r="K13" s="28"/>
      <c r="L13" s="15" t="e">
        <f t="shared" si="4"/>
        <v>#DIV/0!</v>
      </c>
    </row>
    <row r="14" spans="1:12" ht="15.75" customHeight="1" hidden="1">
      <c r="A14" s="32" t="s">
        <v>11</v>
      </c>
      <c r="B14" s="13">
        <v>1</v>
      </c>
      <c r="C14" s="13">
        <v>10</v>
      </c>
      <c r="D14" s="21">
        <f t="shared" si="2"/>
        <v>0</v>
      </c>
      <c r="E14" s="21"/>
      <c r="F14" s="45"/>
      <c r="G14" s="21">
        <f t="shared" si="6"/>
        <v>0</v>
      </c>
      <c r="H14" s="21"/>
      <c r="I14" s="45"/>
      <c r="J14" s="14" t="e">
        <f t="shared" si="3"/>
        <v>#DIV/0!</v>
      </c>
      <c r="K14" s="28" t="e">
        <f t="shared" si="5"/>
        <v>#DIV/0!</v>
      </c>
      <c r="L14" s="15" t="e">
        <f t="shared" si="4"/>
        <v>#DIV/0!</v>
      </c>
    </row>
    <row r="15" spans="1:12" ht="20.25" customHeight="1" hidden="1">
      <c r="A15" s="32" t="s">
        <v>12</v>
      </c>
      <c r="B15" s="13">
        <v>1</v>
      </c>
      <c r="C15" s="13">
        <v>11</v>
      </c>
      <c r="D15" s="21">
        <f t="shared" si="2"/>
        <v>0</v>
      </c>
      <c r="E15" s="21"/>
      <c r="F15" s="45"/>
      <c r="G15" s="21">
        <f t="shared" si="6"/>
        <v>0</v>
      </c>
      <c r="H15" s="21"/>
      <c r="I15" s="45"/>
      <c r="J15" s="14"/>
      <c r="K15" s="28"/>
      <c r="L15" s="15"/>
    </row>
    <row r="16" spans="1:12" ht="15.75" customHeight="1" hidden="1">
      <c r="A16" s="33"/>
      <c r="B16" s="13">
        <v>1</v>
      </c>
      <c r="C16" s="13">
        <v>12</v>
      </c>
      <c r="D16" s="21">
        <f t="shared" si="2"/>
        <v>0</v>
      </c>
      <c r="E16" s="21"/>
      <c r="F16" s="45"/>
      <c r="G16" s="21">
        <f t="shared" si="6"/>
        <v>0</v>
      </c>
      <c r="H16" s="21"/>
      <c r="I16" s="45"/>
      <c r="J16" s="14" t="e">
        <f t="shared" si="3"/>
        <v>#DIV/0!</v>
      </c>
      <c r="K16" s="28" t="e">
        <f t="shared" si="5"/>
        <v>#DIV/0!</v>
      </c>
      <c r="L16" s="15" t="e">
        <f t="shared" si="4"/>
        <v>#DIV/0!</v>
      </c>
    </row>
    <row r="17" spans="1:12" ht="47.25" customHeight="1" hidden="1">
      <c r="A17" s="32" t="s">
        <v>13</v>
      </c>
      <c r="B17" s="13">
        <v>1</v>
      </c>
      <c r="C17" s="13">
        <v>13</v>
      </c>
      <c r="D17" s="21">
        <f t="shared" si="2"/>
        <v>0</v>
      </c>
      <c r="E17" s="21"/>
      <c r="F17" s="45"/>
      <c r="G17" s="21">
        <f t="shared" si="6"/>
        <v>0</v>
      </c>
      <c r="H17" s="21"/>
      <c r="I17" s="45"/>
      <c r="J17" s="14" t="e">
        <f t="shared" si="3"/>
        <v>#DIV/0!</v>
      </c>
      <c r="K17" s="28" t="e">
        <f t="shared" si="5"/>
        <v>#DIV/0!</v>
      </c>
      <c r="L17" s="15" t="e">
        <f t="shared" si="4"/>
        <v>#DIV/0!</v>
      </c>
    </row>
    <row r="18" spans="1:12" ht="19.5" customHeight="1">
      <c r="A18" s="32" t="s">
        <v>14</v>
      </c>
      <c r="B18" s="13">
        <v>1</v>
      </c>
      <c r="C18" s="13">
        <v>13</v>
      </c>
      <c r="D18" s="21">
        <f>E18+F18</f>
        <v>158311.8</v>
      </c>
      <c r="E18" s="21">
        <v>87063.2</v>
      </c>
      <c r="F18" s="45">
        <v>71248.6</v>
      </c>
      <c r="G18" s="21">
        <f t="shared" si="6"/>
        <v>190006.7</v>
      </c>
      <c r="H18" s="21">
        <v>101090.7</v>
      </c>
      <c r="I18" s="45">
        <v>88916</v>
      </c>
      <c r="J18" s="14">
        <f t="shared" si="3"/>
        <v>120.0205543743423</v>
      </c>
      <c r="K18" s="28">
        <f t="shared" si="5"/>
        <v>116.11185897141387</v>
      </c>
      <c r="L18" s="15">
        <f t="shared" si="4"/>
        <v>124.79683811331029</v>
      </c>
    </row>
    <row r="19" spans="1:12" s="12" customFormat="1" ht="19.5" customHeight="1">
      <c r="A19" s="31" t="s">
        <v>58</v>
      </c>
      <c r="B19" s="9">
        <v>2</v>
      </c>
      <c r="C19" s="9">
        <v>0</v>
      </c>
      <c r="D19" s="22">
        <f>D20</f>
        <v>1475.5</v>
      </c>
      <c r="E19" s="22">
        <f>E20</f>
        <v>1475.5</v>
      </c>
      <c r="F19" s="22">
        <f>F20</f>
        <v>1475.5</v>
      </c>
      <c r="G19" s="22">
        <f aca="true" t="shared" si="7" ref="D19:I19">G20</f>
        <v>1665.8</v>
      </c>
      <c r="H19" s="22">
        <f t="shared" si="7"/>
        <v>1665.8</v>
      </c>
      <c r="I19" s="22">
        <f t="shared" si="7"/>
        <v>1665.8</v>
      </c>
      <c r="J19" s="10">
        <f aca="true" t="shared" si="8" ref="J19:L20">G19/D19*100</f>
        <v>112.8973229413758</v>
      </c>
      <c r="K19" s="22">
        <f t="shared" si="8"/>
        <v>112.8973229413758</v>
      </c>
      <c r="L19" s="11">
        <f t="shared" si="8"/>
        <v>112.8973229413758</v>
      </c>
    </row>
    <row r="20" spans="1:12" ht="33.75" customHeight="1">
      <c r="A20" s="32" t="s">
        <v>59</v>
      </c>
      <c r="B20" s="13">
        <v>2</v>
      </c>
      <c r="C20" s="13">
        <v>3</v>
      </c>
      <c r="D20" s="21">
        <v>1475.5</v>
      </c>
      <c r="E20" s="21">
        <v>1475.5</v>
      </c>
      <c r="F20" s="45">
        <v>1475.5</v>
      </c>
      <c r="G20" s="21">
        <v>1665.8</v>
      </c>
      <c r="H20" s="21">
        <v>1665.8</v>
      </c>
      <c r="I20" s="45">
        <v>1665.8</v>
      </c>
      <c r="J20" s="14">
        <f t="shared" si="8"/>
        <v>112.8973229413758</v>
      </c>
      <c r="K20" s="21">
        <f t="shared" si="8"/>
        <v>112.8973229413758</v>
      </c>
      <c r="L20" s="15">
        <f t="shared" si="8"/>
        <v>112.8973229413758</v>
      </c>
    </row>
    <row r="21" spans="1:12" s="12" customFormat="1" ht="31.5">
      <c r="A21" s="31" t="s">
        <v>15</v>
      </c>
      <c r="B21" s="9">
        <v>3</v>
      </c>
      <c r="C21" s="9" t="s">
        <v>3</v>
      </c>
      <c r="D21" s="22">
        <f>SUM(D22:D26)</f>
        <v>32801.700000000004</v>
      </c>
      <c r="E21" s="22">
        <f>SUM(E22:E26)</f>
        <v>23722.7</v>
      </c>
      <c r="F21" s="22">
        <f>SUM(F22:F26)</f>
        <v>9226.1</v>
      </c>
      <c r="G21" s="22">
        <f aca="true" t="shared" si="9" ref="D21:I21">SUM(G22:G26)</f>
        <v>34989.9</v>
      </c>
      <c r="H21" s="22">
        <f t="shared" si="9"/>
        <v>25831.899999999998</v>
      </c>
      <c r="I21" s="22">
        <f t="shared" si="9"/>
        <v>9313.5</v>
      </c>
      <c r="J21" s="10">
        <f aca="true" t="shared" si="10" ref="J21:K26">G21/D21*100</f>
        <v>106.67099571058816</v>
      </c>
      <c r="K21" s="27">
        <f t="shared" si="10"/>
        <v>108.89106214722605</v>
      </c>
      <c r="L21" s="11">
        <f aca="true" t="shared" si="11" ref="L21:L45">I21/F21*100</f>
        <v>100.9473125155808</v>
      </c>
    </row>
    <row r="22" spans="1:12" ht="18" customHeight="1" hidden="1">
      <c r="A22" s="32" t="s">
        <v>16</v>
      </c>
      <c r="B22" s="13">
        <v>3</v>
      </c>
      <c r="C22" s="13">
        <v>2</v>
      </c>
      <c r="D22" s="40"/>
      <c r="E22" s="44"/>
      <c r="F22" s="39"/>
      <c r="G22" s="21"/>
      <c r="H22" s="47"/>
      <c r="I22" s="45"/>
      <c r="J22" s="14" t="e">
        <f t="shared" si="10"/>
        <v>#DIV/0!</v>
      </c>
      <c r="K22" s="28" t="e">
        <f t="shared" si="10"/>
        <v>#DIV/0!</v>
      </c>
      <c r="L22" s="15"/>
    </row>
    <row r="23" spans="1:12" ht="18" customHeight="1">
      <c r="A23" s="32" t="s">
        <v>82</v>
      </c>
      <c r="B23" s="13">
        <v>3</v>
      </c>
      <c r="C23" s="13">
        <v>4</v>
      </c>
      <c r="D23" s="21">
        <v>4749.7</v>
      </c>
      <c r="E23" s="21">
        <v>4749.7</v>
      </c>
      <c r="F23" s="45">
        <v>65.2</v>
      </c>
      <c r="G23" s="21">
        <v>5514.4</v>
      </c>
      <c r="H23" s="21">
        <v>5514.4</v>
      </c>
      <c r="I23" s="45">
        <v>119.9</v>
      </c>
      <c r="J23" s="14">
        <f t="shared" si="10"/>
        <v>116.09996420826579</v>
      </c>
      <c r="K23" s="28">
        <f t="shared" si="10"/>
        <v>116.09996420826579</v>
      </c>
      <c r="L23" s="15">
        <f t="shared" si="11"/>
        <v>183.8957055214724</v>
      </c>
    </row>
    <row r="24" spans="1:12" ht="63">
      <c r="A24" s="32" t="s">
        <v>77</v>
      </c>
      <c r="B24" s="13">
        <v>3</v>
      </c>
      <c r="C24" s="13">
        <v>10</v>
      </c>
      <c r="D24" s="21">
        <f>E24+F24</f>
        <v>26152.9</v>
      </c>
      <c r="E24" s="21">
        <v>17501.5</v>
      </c>
      <c r="F24" s="45">
        <v>8651.4</v>
      </c>
      <c r="G24" s="21">
        <v>27703.2</v>
      </c>
      <c r="H24" s="21">
        <v>19242.8</v>
      </c>
      <c r="I24" s="45">
        <v>8460.4</v>
      </c>
      <c r="J24" s="14">
        <f t="shared" si="10"/>
        <v>105.92783209510226</v>
      </c>
      <c r="K24" s="28">
        <f t="shared" si="10"/>
        <v>109.94943290575092</v>
      </c>
      <c r="L24" s="15">
        <f t="shared" si="11"/>
        <v>97.79226483574914</v>
      </c>
    </row>
    <row r="25" spans="1:12" ht="22.5" customHeight="1" hidden="1">
      <c r="A25" s="32" t="s">
        <v>17</v>
      </c>
      <c r="B25" s="13">
        <v>3</v>
      </c>
      <c r="C25" s="13">
        <v>10</v>
      </c>
      <c r="D25" s="40">
        <f>E25+F25</f>
        <v>0</v>
      </c>
      <c r="E25" s="40"/>
      <c r="F25" s="39"/>
      <c r="G25" s="21">
        <f>H25+I25</f>
        <v>0</v>
      </c>
      <c r="H25" s="21"/>
      <c r="I25" s="45"/>
      <c r="J25" s="14" t="e">
        <f t="shared" si="10"/>
        <v>#DIV/0!</v>
      </c>
      <c r="K25" s="28" t="e">
        <f t="shared" si="10"/>
        <v>#DIV/0!</v>
      </c>
      <c r="L25" s="15" t="e">
        <f t="shared" si="11"/>
        <v>#DIV/0!</v>
      </c>
    </row>
    <row r="26" spans="1:12" ht="47.25">
      <c r="A26" s="32" t="s">
        <v>18</v>
      </c>
      <c r="B26" s="13">
        <v>3</v>
      </c>
      <c r="C26" s="13">
        <v>14</v>
      </c>
      <c r="D26" s="21">
        <v>1899.1</v>
      </c>
      <c r="E26" s="21">
        <v>1471.5</v>
      </c>
      <c r="F26" s="45">
        <v>509.5</v>
      </c>
      <c r="G26" s="21">
        <v>1772.3</v>
      </c>
      <c r="H26" s="21">
        <v>1074.7</v>
      </c>
      <c r="I26" s="45">
        <v>733.2</v>
      </c>
      <c r="J26" s="14">
        <f>G26/D26*100</f>
        <v>93.32315307250803</v>
      </c>
      <c r="K26" s="28">
        <f t="shared" si="10"/>
        <v>73.03431872239213</v>
      </c>
      <c r="L26" s="15">
        <f>I26/F26*100</f>
        <v>143.90578999018646</v>
      </c>
    </row>
    <row r="27" spans="1:12" s="12" customFormat="1" ht="15.75">
      <c r="A27" s="31" t="s">
        <v>19</v>
      </c>
      <c r="B27" s="9">
        <v>4</v>
      </c>
      <c r="C27" s="9" t="s">
        <v>3</v>
      </c>
      <c r="D27" s="22">
        <f>SUM(D28:D37)</f>
        <v>150832.59999999998</v>
      </c>
      <c r="E27" s="22">
        <f>SUM(E28:E37)</f>
        <v>94405</v>
      </c>
      <c r="F27" s="22">
        <f>SUM(F28:F37)</f>
        <v>76527.90000000001</v>
      </c>
      <c r="G27" s="22">
        <f aca="true" t="shared" si="12" ref="D27:I27">SUM(G28:G37)</f>
        <v>154609</v>
      </c>
      <c r="H27" s="22">
        <f t="shared" si="12"/>
        <v>95517.1</v>
      </c>
      <c r="I27" s="22">
        <f t="shared" si="12"/>
        <v>77113.6</v>
      </c>
      <c r="J27" s="10">
        <f>G27/D27*100</f>
        <v>102.50370278043341</v>
      </c>
      <c r="K27" s="27">
        <f>H27/E27*100</f>
        <v>101.17800963931995</v>
      </c>
      <c r="L27" s="11">
        <f t="shared" si="11"/>
        <v>100.76534179037971</v>
      </c>
    </row>
    <row r="28" spans="1:12" s="12" customFormat="1" ht="16.5" customHeight="1">
      <c r="A28" s="32" t="s">
        <v>20</v>
      </c>
      <c r="B28" s="13">
        <v>4</v>
      </c>
      <c r="C28" s="13">
        <v>1</v>
      </c>
      <c r="D28" s="21">
        <v>2802.2</v>
      </c>
      <c r="E28" s="21">
        <v>3071.9</v>
      </c>
      <c r="F28" s="45">
        <v>915.4</v>
      </c>
      <c r="G28" s="21">
        <v>3022.7</v>
      </c>
      <c r="H28" s="21">
        <v>3042.4</v>
      </c>
      <c r="I28" s="45">
        <v>1105.4</v>
      </c>
      <c r="J28" s="14">
        <f>G28/D28*100</f>
        <v>107.8688173577903</v>
      </c>
      <c r="K28" s="28">
        <f>H28/E28*100</f>
        <v>99.03968228132426</v>
      </c>
      <c r="L28" s="15">
        <f t="shared" si="11"/>
        <v>120.75595368145073</v>
      </c>
    </row>
    <row r="29" spans="1:12" ht="31.5" customHeight="1" hidden="1">
      <c r="A29" s="32" t="s">
        <v>21</v>
      </c>
      <c r="B29" s="13">
        <v>4</v>
      </c>
      <c r="C29" s="13">
        <v>4</v>
      </c>
      <c r="D29" s="21">
        <f aca="true" t="shared" si="13" ref="D29:D36">E29+F29</f>
        <v>0</v>
      </c>
      <c r="E29" s="21"/>
      <c r="F29" s="45"/>
      <c r="G29" s="21">
        <f aca="true" t="shared" si="14" ref="G29:G36">H29+I29</f>
        <v>0</v>
      </c>
      <c r="H29" s="21"/>
      <c r="I29" s="45"/>
      <c r="J29" s="10" t="e">
        <f>G29/D29*100</f>
        <v>#DIV/0!</v>
      </c>
      <c r="K29" s="27" t="e">
        <f>H29/E29*100</f>
        <v>#DIV/0!</v>
      </c>
      <c r="L29" s="15" t="e">
        <f t="shared" si="11"/>
        <v>#DIV/0!</v>
      </c>
    </row>
    <row r="30" spans="1:12" ht="15.75">
      <c r="A30" s="32" t="s">
        <v>22</v>
      </c>
      <c r="B30" s="13">
        <v>4</v>
      </c>
      <c r="C30" s="13">
        <v>5</v>
      </c>
      <c r="D30" s="21">
        <v>36955.1</v>
      </c>
      <c r="E30" s="21">
        <v>30517.5</v>
      </c>
      <c r="F30" s="45">
        <v>6860.2</v>
      </c>
      <c r="G30" s="21">
        <v>32310.4</v>
      </c>
      <c r="H30" s="21">
        <v>25878.9</v>
      </c>
      <c r="I30" s="45">
        <v>6473.3</v>
      </c>
      <c r="J30" s="14">
        <f>G30/D30*100</f>
        <v>87.43150471788739</v>
      </c>
      <c r="K30" s="28">
        <f>H30/E30*100</f>
        <v>84.80019660850331</v>
      </c>
      <c r="L30" s="15">
        <f t="shared" si="11"/>
        <v>94.36022273403108</v>
      </c>
    </row>
    <row r="31" spans="1:12" ht="15.75" customHeight="1" hidden="1">
      <c r="A31" s="32" t="s">
        <v>23</v>
      </c>
      <c r="B31" s="13">
        <v>4</v>
      </c>
      <c r="C31" s="13">
        <v>6</v>
      </c>
      <c r="D31" s="21">
        <f t="shared" si="13"/>
        <v>0</v>
      </c>
      <c r="E31" s="21"/>
      <c r="F31" s="45"/>
      <c r="G31" s="21">
        <f t="shared" si="14"/>
        <v>0</v>
      </c>
      <c r="H31" s="21"/>
      <c r="I31" s="45"/>
      <c r="J31" s="14"/>
      <c r="K31" s="28"/>
      <c r="L31" s="15"/>
    </row>
    <row r="32" spans="1:12" ht="15.75" customHeight="1" hidden="1">
      <c r="A32" s="32" t="s">
        <v>24</v>
      </c>
      <c r="B32" s="13">
        <v>4</v>
      </c>
      <c r="C32" s="13">
        <v>7</v>
      </c>
      <c r="D32" s="21">
        <f t="shared" si="13"/>
        <v>0</v>
      </c>
      <c r="E32" s="21"/>
      <c r="F32" s="45"/>
      <c r="G32" s="21">
        <f t="shared" si="14"/>
        <v>0</v>
      </c>
      <c r="H32" s="21"/>
      <c r="I32" s="45"/>
      <c r="J32" s="14"/>
      <c r="K32" s="28"/>
      <c r="L32" s="15"/>
    </row>
    <row r="33" spans="1:12" ht="15.75">
      <c r="A33" s="32" t="s">
        <v>25</v>
      </c>
      <c r="B33" s="13">
        <v>4</v>
      </c>
      <c r="C33" s="13">
        <v>8</v>
      </c>
      <c r="D33" s="21">
        <v>6106.3</v>
      </c>
      <c r="E33" s="21">
        <v>2937.9</v>
      </c>
      <c r="F33" s="45">
        <v>3168.4</v>
      </c>
      <c r="G33" s="21">
        <v>4879</v>
      </c>
      <c r="H33" s="21">
        <v>3242.3</v>
      </c>
      <c r="I33" s="45">
        <v>1636.7</v>
      </c>
      <c r="J33" s="14">
        <f aca="true" t="shared" si="15" ref="J33:J45">G33/D33*100</f>
        <v>79.9010857638832</v>
      </c>
      <c r="K33" s="28">
        <f aca="true" t="shared" si="16" ref="K33:K45">H33/E33*100</f>
        <v>110.36114231253617</v>
      </c>
      <c r="L33" s="15">
        <f t="shared" si="11"/>
        <v>51.65698775407146</v>
      </c>
    </row>
    <row r="34" spans="1:12" ht="15.75">
      <c r="A34" s="32" t="s">
        <v>26</v>
      </c>
      <c r="B34" s="13">
        <v>4</v>
      </c>
      <c r="C34" s="13">
        <v>9</v>
      </c>
      <c r="D34" s="21">
        <v>61855.8</v>
      </c>
      <c r="E34" s="21">
        <v>18492.6</v>
      </c>
      <c r="F34" s="45">
        <v>61855.8</v>
      </c>
      <c r="G34" s="21">
        <v>63718.9</v>
      </c>
      <c r="H34" s="21">
        <v>16854.8</v>
      </c>
      <c r="I34" s="45">
        <v>63718.9</v>
      </c>
      <c r="J34" s="14">
        <f t="shared" si="15"/>
        <v>103.01200534145545</v>
      </c>
      <c r="K34" s="28">
        <f t="shared" si="16"/>
        <v>91.14348442079535</v>
      </c>
      <c r="L34" s="15">
        <f t="shared" si="11"/>
        <v>103.01200534145545</v>
      </c>
    </row>
    <row r="35" spans="1:12" ht="15.75">
      <c r="A35" s="32" t="s">
        <v>27</v>
      </c>
      <c r="B35" s="13">
        <v>4</v>
      </c>
      <c r="C35" s="13">
        <v>10</v>
      </c>
      <c r="D35" s="21">
        <f t="shared" si="13"/>
        <v>8565.7</v>
      </c>
      <c r="E35" s="21">
        <v>4837.6</v>
      </c>
      <c r="F35" s="45">
        <v>3728.1</v>
      </c>
      <c r="G35" s="21">
        <v>9269.3</v>
      </c>
      <c r="H35" s="21">
        <v>5090</v>
      </c>
      <c r="I35" s="45">
        <v>4179.3</v>
      </c>
      <c r="J35" s="14">
        <f t="shared" si="15"/>
        <v>108.21415646123491</v>
      </c>
      <c r="K35" s="28">
        <f t="shared" si="16"/>
        <v>105.21746320489498</v>
      </c>
      <c r="L35" s="15">
        <f t="shared" si="11"/>
        <v>112.10267964915106</v>
      </c>
    </row>
    <row r="36" spans="1:12" ht="31.5" customHeight="1" hidden="1">
      <c r="A36" s="32" t="s">
        <v>28</v>
      </c>
      <c r="B36" s="13">
        <v>4</v>
      </c>
      <c r="C36" s="13">
        <v>11</v>
      </c>
      <c r="D36" s="21">
        <f t="shared" si="13"/>
        <v>0</v>
      </c>
      <c r="E36" s="21"/>
      <c r="F36" s="45"/>
      <c r="G36" s="21">
        <f t="shared" si="14"/>
        <v>0</v>
      </c>
      <c r="H36" s="21"/>
      <c r="I36" s="45"/>
      <c r="J36" s="14" t="e">
        <f t="shared" si="15"/>
        <v>#DIV/0!</v>
      </c>
      <c r="K36" s="28" t="e">
        <f t="shared" si="16"/>
        <v>#DIV/0!</v>
      </c>
      <c r="L36" s="15" t="e">
        <f t="shared" si="11"/>
        <v>#DIV/0!</v>
      </c>
    </row>
    <row r="37" spans="1:12" ht="32.25" customHeight="1">
      <c r="A37" s="32" t="s">
        <v>29</v>
      </c>
      <c r="B37" s="13">
        <v>4</v>
      </c>
      <c r="C37" s="13">
        <v>12</v>
      </c>
      <c r="D37" s="21">
        <v>34547.5</v>
      </c>
      <c r="E37" s="21">
        <v>34547.5</v>
      </c>
      <c r="F37" s="45"/>
      <c r="G37" s="21">
        <v>41408.7</v>
      </c>
      <c r="H37" s="21">
        <v>41408.7</v>
      </c>
      <c r="I37" s="45"/>
      <c r="J37" s="14">
        <f t="shared" si="15"/>
        <v>119.86019248860265</v>
      </c>
      <c r="K37" s="28">
        <f t="shared" si="16"/>
        <v>119.86019248860265</v>
      </c>
      <c r="L37" s="15"/>
    </row>
    <row r="38" spans="1:12" s="12" customFormat="1" ht="15.75">
      <c r="A38" s="31" t="s">
        <v>30</v>
      </c>
      <c r="B38" s="9">
        <v>5</v>
      </c>
      <c r="C38" s="9" t="s">
        <v>3</v>
      </c>
      <c r="D38" s="22">
        <f>SUM(D39:D42)</f>
        <v>380821.5</v>
      </c>
      <c r="E38" s="22">
        <f>SUM(E39:E42)</f>
        <v>302480.6</v>
      </c>
      <c r="F38" s="22">
        <f>SUM(F39:F42)</f>
        <v>329781.3</v>
      </c>
      <c r="G38" s="22">
        <f aca="true" t="shared" si="17" ref="D38:I38">SUM(G39:G42)</f>
        <v>323481.7</v>
      </c>
      <c r="H38" s="22">
        <f t="shared" si="17"/>
        <v>220802.1</v>
      </c>
      <c r="I38" s="22">
        <f t="shared" si="17"/>
        <v>262601.8</v>
      </c>
      <c r="J38" s="10">
        <f t="shared" si="15"/>
        <v>84.94312952393706</v>
      </c>
      <c r="K38" s="27">
        <f t="shared" si="16"/>
        <v>72.99711121969476</v>
      </c>
      <c r="L38" s="11">
        <f t="shared" si="11"/>
        <v>79.62907539026621</v>
      </c>
    </row>
    <row r="39" spans="1:12" ht="15.75">
      <c r="A39" s="32" t="s">
        <v>31</v>
      </c>
      <c r="B39" s="13">
        <v>5</v>
      </c>
      <c r="C39" s="13">
        <v>1</v>
      </c>
      <c r="D39" s="21">
        <v>24259.8</v>
      </c>
      <c r="E39" s="21">
        <v>3793.3</v>
      </c>
      <c r="F39" s="46">
        <v>22555.3</v>
      </c>
      <c r="G39" s="21">
        <v>42823.2</v>
      </c>
      <c r="H39" s="21">
        <v>17975.7</v>
      </c>
      <c r="I39" s="46">
        <v>31222.5</v>
      </c>
      <c r="J39" s="14">
        <f t="shared" si="15"/>
        <v>176.51917987782258</v>
      </c>
      <c r="K39" s="28">
        <f t="shared" si="16"/>
        <v>473.88026256821234</v>
      </c>
      <c r="L39" s="15">
        <f t="shared" si="11"/>
        <v>138.42644522573408</v>
      </c>
    </row>
    <row r="40" spans="1:12" ht="15.75">
      <c r="A40" s="32" t="s">
        <v>32</v>
      </c>
      <c r="B40" s="13">
        <v>5</v>
      </c>
      <c r="C40" s="13">
        <v>2</v>
      </c>
      <c r="D40" s="21">
        <v>331273.8</v>
      </c>
      <c r="E40" s="21">
        <v>296135.6</v>
      </c>
      <c r="F40" s="46">
        <v>281938.1</v>
      </c>
      <c r="G40" s="21">
        <v>245196.1</v>
      </c>
      <c r="H40" s="21">
        <v>196566</v>
      </c>
      <c r="I40" s="46">
        <v>195916.9</v>
      </c>
      <c r="J40" s="14">
        <f t="shared" si="15"/>
        <v>74.0161461606683</v>
      </c>
      <c r="K40" s="28">
        <f t="shared" si="16"/>
        <v>66.37702457928057</v>
      </c>
      <c r="L40" s="15">
        <f t="shared" si="11"/>
        <v>69.48933116879202</v>
      </c>
    </row>
    <row r="41" spans="1:12" ht="15.75">
      <c r="A41" s="32" t="s">
        <v>61</v>
      </c>
      <c r="B41" s="13">
        <v>5</v>
      </c>
      <c r="C41" s="13">
        <v>3</v>
      </c>
      <c r="D41" s="21">
        <v>25287.9</v>
      </c>
      <c r="E41" s="21">
        <v>2551.7</v>
      </c>
      <c r="F41" s="46">
        <v>25287.9</v>
      </c>
      <c r="G41" s="21">
        <v>35462.4</v>
      </c>
      <c r="H41" s="21">
        <v>6260.4</v>
      </c>
      <c r="I41" s="46">
        <v>35462.4</v>
      </c>
      <c r="J41" s="14">
        <f t="shared" si="15"/>
        <v>140.23465768213256</v>
      </c>
      <c r="K41" s="28"/>
      <c r="L41" s="15">
        <f t="shared" si="11"/>
        <v>140.23465768213256</v>
      </c>
    </row>
    <row r="42" spans="1:12" ht="31.5">
      <c r="A42" s="32" t="s">
        <v>33</v>
      </c>
      <c r="B42" s="13">
        <v>5</v>
      </c>
      <c r="C42" s="13">
        <v>5</v>
      </c>
      <c r="D42" s="21">
        <f>E42+F42</f>
        <v>0</v>
      </c>
      <c r="E42" s="21"/>
      <c r="F42" s="46"/>
      <c r="G42" s="21">
        <f>H42+I42</f>
        <v>0</v>
      </c>
      <c r="H42" s="21"/>
      <c r="I42" s="46"/>
      <c r="J42" s="14" t="e">
        <f t="shared" si="15"/>
        <v>#DIV/0!</v>
      </c>
      <c r="K42" s="28"/>
      <c r="L42" s="15" t="e">
        <f t="shared" si="11"/>
        <v>#DIV/0!</v>
      </c>
    </row>
    <row r="43" spans="1:12" s="12" customFormat="1" ht="15.75">
      <c r="A43" s="31" t="s">
        <v>34</v>
      </c>
      <c r="B43" s="9">
        <v>6</v>
      </c>
      <c r="C43" s="9" t="s">
        <v>3</v>
      </c>
      <c r="D43" s="22">
        <f>D44+D45</f>
        <v>5574.1</v>
      </c>
      <c r="E43" s="22">
        <f>E44+E45</f>
        <v>1153.6</v>
      </c>
      <c r="F43" s="22">
        <f>F44+F45</f>
        <v>4420.5</v>
      </c>
      <c r="G43" s="22">
        <f aca="true" t="shared" si="18" ref="D43:I43">G44+G45</f>
        <v>103.1</v>
      </c>
      <c r="H43" s="22">
        <f t="shared" si="18"/>
        <v>103.1</v>
      </c>
      <c r="I43" s="22">
        <f t="shared" si="18"/>
        <v>0</v>
      </c>
      <c r="J43" s="10">
        <f t="shared" si="15"/>
        <v>1.8496259485836275</v>
      </c>
      <c r="K43" s="27">
        <f t="shared" si="16"/>
        <v>8.937239944521497</v>
      </c>
      <c r="L43" s="11">
        <f t="shared" si="11"/>
        <v>0</v>
      </c>
    </row>
    <row r="44" spans="1:12" ht="31.5" customHeight="1" hidden="1">
      <c r="A44" s="32" t="s">
        <v>35</v>
      </c>
      <c r="B44" s="13">
        <v>6</v>
      </c>
      <c r="C44" s="13">
        <v>3</v>
      </c>
      <c r="D44" s="22">
        <f>E44+F44</f>
        <v>0</v>
      </c>
      <c r="E44" s="45"/>
      <c r="F44" s="45"/>
      <c r="G44" s="22">
        <f>H44+I44</f>
        <v>0</v>
      </c>
      <c r="H44" s="45"/>
      <c r="I44" s="45"/>
      <c r="J44" s="14" t="e">
        <f t="shared" si="15"/>
        <v>#DIV/0!</v>
      </c>
      <c r="K44" s="28" t="e">
        <f t="shared" si="16"/>
        <v>#DIV/0!</v>
      </c>
      <c r="L44" s="15" t="e">
        <f t="shared" si="11"/>
        <v>#DIV/0!</v>
      </c>
    </row>
    <row r="45" spans="1:12" ht="31.5">
      <c r="A45" s="32" t="s">
        <v>36</v>
      </c>
      <c r="B45" s="13">
        <v>6</v>
      </c>
      <c r="C45" s="13">
        <v>5</v>
      </c>
      <c r="D45" s="21">
        <v>5574.1</v>
      </c>
      <c r="E45" s="21">
        <v>1153.6</v>
      </c>
      <c r="F45" s="45">
        <v>4420.5</v>
      </c>
      <c r="G45" s="21">
        <f>H45+I45</f>
        <v>103.1</v>
      </c>
      <c r="H45" s="21">
        <v>103.1</v>
      </c>
      <c r="I45" s="45"/>
      <c r="J45" s="14">
        <f t="shared" si="15"/>
        <v>1.8496259485836275</v>
      </c>
      <c r="K45" s="28">
        <f t="shared" si="16"/>
        <v>8.937239944521497</v>
      </c>
      <c r="L45" s="15">
        <f t="shared" si="11"/>
        <v>0</v>
      </c>
    </row>
    <row r="46" spans="1:12" s="12" customFormat="1" ht="15.75">
      <c r="A46" s="31" t="s">
        <v>37</v>
      </c>
      <c r="B46" s="9">
        <v>7</v>
      </c>
      <c r="C46" s="9" t="s">
        <v>3</v>
      </c>
      <c r="D46" s="22">
        <f>SUM(D47:D54)</f>
        <v>1133408.9000000001</v>
      </c>
      <c r="E46" s="22">
        <f>SUM(E47:E54)</f>
        <v>1133392.7000000002</v>
      </c>
      <c r="F46" s="22">
        <f>SUM(F47:F54)</f>
        <v>16.2</v>
      </c>
      <c r="G46" s="22">
        <f aca="true" t="shared" si="19" ref="D46:I46">SUM(G47:G54)</f>
        <v>1257324.0000000002</v>
      </c>
      <c r="H46" s="22">
        <f t="shared" si="19"/>
        <v>1257307.0000000002</v>
      </c>
      <c r="I46" s="22">
        <f t="shared" si="19"/>
        <v>17</v>
      </c>
      <c r="J46" s="10">
        <f aca="true" t="shared" si="20" ref="J46:J73">G46/D46*100</f>
        <v>110.93295632317692</v>
      </c>
      <c r="K46" s="27">
        <f aca="true" t="shared" si="21" ref="K46:K73">H46/E46*100</f>
        <v>110.9330420074172</v>
      </c>
      <c r="L46" s="11"/>
    </row>
    <row r="47" spans="1:12" s="12" customFormat="1" ht="15.75">
      <c r="A47" s="32" t="s">
        <v>60</v>
      </c>
      <c r="B47" s="13">
        <v>7</v>
      </c>
      <c r="C47" s="13">
        <v>1</v>
      </c>
      <c r="D47" s="21">
        <f aca="true" t="shared" si="22" ref="D47:D54">E47+F47</f>
        <v>147696.7</v>
      </c>
      <c r="E47" s="21">
        <v>147696.7</v>
      </c>
      <c r="F47" s="45"/>
      <c r="G47" s="21">
        <f aca="true" t="shared" si="23" ref="G47:G54">H47+I47</f>
        <v>168185.5</v>
      </c>
      <c r="H47" s="21">
        <v>168185.5</v>
      </c>
      <c r="I47" s="45"/>
      <c r="J47" s="14">
        <f t="shared" si="20"/>
        <v>113.87221244618193</v>
      </c>
      <c r="K47" s="28">
        <f t="shared" si="21"/>
        <v>113.87221244618193</v>
      </c>
      <c r="L47" s="15"/>
    </row>
    <row r="48" spans="1:12" ht="15.75">
      <c r="A48" s="32" t="s">
        <v>38</v>
      </c>
      <c r="B48" s="13">
        <v>7</v>
      </c>
      <c r="C48" s="13">
        <v>2</v>
      </c>
      <c r="D48" s="21">
        <f t="shared" si="22"/>
        <v>834940.1</v>
      </c>
      <c r="E48" s="21">
        <v>834940.1</v>
      </c>
      <c r="F48" s="45"/>
      <c r="G48" s="21">
        <f t="shared" si="23"/>
        <v>894849</v>
      </c>
      <c r="H48" s="21">
        <v>894849</v>
      </c>
      <c r="I48" s="45"/>
      <c r="J48" s="14">
        <f t="shared" si="20"/>
        <v>107.17523328919046</v>
      </c>
      <c r="K48" s="28">
        <f t="shared" si="21"/>
        <v>107.17523328919046</v>
      </c>
      <c r="L48" s="15"/>
    </row>
    <row r="49" spans="1:12" ht="15.75">
      <c r="A49" s="32" t="s">
        <v>84</v>
      </c>
      <c r="B49" s="13">
        <v>7</v>
      </c>
      <c r="C49" s="13">
        <v>3</v>
      </c>
      <c r="D49" s="21">
        <f t="shared" si="22"/>
        <v>139030.6</v>
      </c>
      <c r="E49" s="21">
        <v>139030.6</v>
      </c>
      <c r="F49" s="45"/>
      <c r="G49" s="21">
        <f t="shared" si="23"/>
        <v>182332.6</v>
      </c>
      <c r="H49" s="21">
        <v>182332.6</v>
      </c>
      <c r="I49" s="45"/>
      <c r="J49" s="14">
        <f t="shared" si="20"/>
        <v>131.14566145870046</v>
      </c>
      <c r="K49" s="28">
        <f t="shared" si="21"/>
        <v>131.14566145870046</v>
      </c>
      <c r="L49" s="15"/>
    </row>
    <row r="50" spans="1:12" ht="31.5" customHeight="1" hidden="1">
      <c r="A50" s="32" t="s">
        <v>39</v>
      </c>
      <c r="B50" s="13">
        <v>7</v>
      </c>
      <c r="C50" s="13">
        <v>4</v>
      </c>
      <c r="D50" s="21">
        <f t="shared" si="22"/>
        <v>0</v>
      </c>
      <c r="E50" s="21"/>
      <c r="F50" s="45"/>
      <c r="G50" s="21">
        <f t="shared" si="23"/>
        <v>0</v>
      </c>
      <c r="H50" s="21"/>
      <c r="I50" s="45"/>
      <c r="J50" s="14" t="e">
        <f t="shared" si="20"/>
        <v>#DIV/0!</v>
      </c>
      <c r="K50" s="28" t="e">
        <f t="shared" si="21"/>
        <v>#DIV/0!</v>
      </c>
      <c r="L50" s="15"/>
    </row>
    <row r="51" spans="1:12" ht="31.5" customHeight="1" hidden="1">
      <c r="A51" s="32" t="s">
        <v>40</v>
      </c>
      <c r="B51" s="13">
        <v>7</v>
      </c>
      <c r="C51" s="13">
        <v>5</v>
      </c>
      <c r="D51" s="21">
        <f t="shared" si="22"/>
        <v>0</v>
      </c>
      <c r="E51" s="21"/>
      <c r="F51" s="45"/>
      <c r="G51" s="21">
        <f t="shared" si="23"/>
        <v>0</v>
      </c>
      <c r="H51" s="21"/>
      <c r="I51" s="45"/>
      <c r="J51" s="14" t="e">
        <f t="shared" si="20"/>
        <v>#DIV/0!</v>
      </c>
      <c r="K51" s="28" t="e">
        <f t="shared" si="21"/>
        <v>#DIV/0!</v>
      </c>
      <c r="L51" s="15"/>
    </row>
    <row r="52" spans="1:12" ht="31.5" customHeight="1" hidden="1">
      <c r="A52" s="32" t="s">
        <v>41</v>
      </c>
      <c r="B52" s="13">
        <v>7</v>
      </c>
      <c r="C52" s="13">
        <v>6</v>
      </c>
      <c r="D52" s="21">
        <f t="shared" si="22"/>
        <v>0</v>
      </c>
      <c r="E52" s="21"/>
      <c r="F52" s="45"/>
      <c r="G52" s="21">
        <f t="shared" si="23"/>
        <v>0</v>
      </c>
      <c r="H52" s="21"/>
      <c r="I52" s="45"/>
      <c r="J52" s="14" t="e">
        <f t="shared" si="20"/>
        <v>#DIV/0!</v>
      </c>
      <c r="K52" s="28" t="e">
        <f t="shared" si="21"/>
        <v>#DIV/0!</v>
      </c>
      <c r="L52" s="15"/>
    </row>
    <row r="53" spans="1:12" ht="31.5">
      <c r="A53" s="32" t="s">
        <v>42</v>
      </c>
      <c r="B53" s="13">
        <v>7</v>
      </c>
      <c r="C53" s="13">
        <v>7</v>
      </c>
      <c r="D53" s="21">
        <f t="shared" si="22"/>
        <v>11631.400000000001</v>
      </c>
      <c r="E53" s="21">
        <v>11615.2</v>
      </c>
      <c r="F53" s="45">
        <v>16.2</v>
      </c>
      <c r="G53" s="21">
        <f t="shared" si="23"/>
        <v>2944.8</v>
      </c>
      <c r="H53" s="21">
        <v>2927.8</v>
      </c>
      <c r="I53" s="45">
        <v>17</v>
      </c>
      <c r="J53" s="14">
        <f t="shared" si="20"/>
        <v>25.317674570559</v>
      </c>
      <c r="K53" s="28">
        <f t="shared" si="21"/>
        <v>25.206625800674974</v>
      </c>
      <c r="L53" s="15"/>
    </row>
    <row r="54" spans="1:12" ht="15.75">
      <c r="A54" s="32" t="s">
        <v>43</v>
      </c>
      <c r="B54" s="13">
        <v>7</v>
      </c>
      <c r="C54" s="13">
        <v>9</v>
      </c>
      <c r="D54" s="21">
        <f t="shared" si="22"/>
        <v>110.1</v>
      </c>
      <c r="E54" s="21">
        <v>110.1</v>
      </c>
      <c r="F54" s="45"/>
      <c r="G54" s="21">
        <f t="shared" si="23"/>
        <v>9012.1</v>
      </c>
      <c r="H54" s="21">
        <v>9012.1</v>
      </c>
      <c r="I54" s="45"/>
      <c r="J54" s="14">
        <f t="shared" si="20"/>
        <v>8185.376930063579</v>
      </c>
      <c r="K54" s="28">
        <f t="shared" si="21"/>
        <v>8185.376930063579</v>
      </c>
      <c r="L54" s="15"/>
    </row>
    <row r="55" spans="1:12" s="12" customFormat="1" ht="15.75">
      <c r="A55" s="31" t="s">
        <v>71</v>
      </c>
      <c r="B55" s="9">
        <v>8</v>
      </c>
      <c r="C55" s="9" t="s">
        <v>3</v>
      </c>
      <c r="D55" s="22">
        <f>SUM(D56:D60)</f>
        <v>175177.2</v>
      </c>
      <c r="E55" s="22">
        <f>SUM(E56:E60)</f>
        <v>123668.8</v>
      </c>
      <c r="F55" s="10">
        <f>SUM(F56:F60)</f>
        <v>51508.4</v>
      </c>
      <c r="G55" s="22">
        <f aca="true" t="shared" si="24" ref="D55:I55">SUM(G56:G60)</f>
        <v>210692.1</v>
      </c>
      <c r="H55" s="22">
        <f t="shared" si="24"/>
        <v>157529.8</v>
      </c>
      <c r="I55" s="10">
        <f t="shared" si="24"/>
        <v>76624.9</v>
      </c>
      <c r="J55" s="10">
        <f t="shared" si="20"/>
        <v>120.27370000205507</v>
      </c>
      <c r="K55" s="27">
        <f t="shared" si="21"/>
        <v>127.38039020351131</v>
      </c>
      <c r="L55" s="11">
        <f aca="true" t="shared" si="25" ref="L55:L60">I55/F55*100</f>
        <v>148.76194950726483</v>
      </c>
    </row>
    <row r="56" spans="1:12" ht="15.75">
      <c r="A56" s="32" t="s">
        <v>44</v>
      </c>
      <c r="B56" s="13">
        <v>8</v>
      </c>
      <c r="C56" s="13">
        <v>1</v>
      </c>
      <c r="D56" s="21">
        <v>156402.5</v>
      </c>
      <c r="E56" s="21">
        <v>107969</v>
      </c>
      <c r="F56" s="46">
        <v>48433.5</v>
      </c>
      <c r="G56" s="21">
        <v>189388.8</v>
      </c>
      <c r="H56" s="21">
        <v>139693.4</v>
      </c>
      <c r="I56" s="46">
        <v>73158</v>
      </c>
      <c r="J56" s="14">
        <f t="shared" si="20"/>
        <v>121.09064752801267</v>
      </c>
      <c r="K56" s="28">
        <f t="shared" si="21"/>
        <v>129.3828784188054</v>
      </c>
      <c r="L56" s="15">
        <f t="shared" si="25"/>
        <v>151.04834463749265</v>
      </c>
    </row>
    <row r="57" spans="1:12" ht="15.75">
      <c r="A57" s="32" t="s">
        <v>45</v>
      </c>
      <c r="B57" s="13">
        <v>8</v>
      </c>
      <c r="C57" s="13">
        <v>2</v>
      </c>
      <c r="D57" s="21">
        <v>3811</v>
      </c>
      <c r="E57" s="21">
        <v>1250</v>
      </c>
      <c r="F57" s="46">
        <v>2561</v>
      </c>
      <c r="G57" s="21">
        <v>4230.7</v>
      </c>
      <c r="H57" s="21">
        <v>1500</v>
      </c>
      <c r="I57" s="46">
        <v>2730.7</v>
      </c>
      <c r="J57" s="14">
        <f t="shared" si="20"/>
        <v>111.01285751771188</v>
      </c>
      <c r="K57" s="28">
        <f t="shared" si="21"/>
        <v>120</v>
      </c>
      <c r="L57" s="15">
        <f t="shared" si="25"/>
        <v>106.62631784459195</v>
      </c>
    </row>
    <row r="58" spans="1:12" ht="15.75" customHeight="1" hidden="1">
      <c r="A58" s="33"/>
      <c r="B58" s="13">
        <v>8</v>
      </c>
      <c r="C58" s="13">
        <v>3</v>
      </c>
      <c r="D58" s="21">
        <f>E58+F58</f>
        <v>0</v>
      </c>
      <c r="E58" s="21"/>
      <c r="F58" s="46"/>
      <c r="G58" s="21">
        <f>H58+I58</f>
        <v>0</v>
      </c>
      <c r="H58" s="21"/>
      <c r="I58" s="46"/>
      <c r="J58" s="14" t="e">
        <f t="shared" si="20"/>
        <v>#DIV/0!</v>
      </c>
      <c r="K58" s="28" t="e">
        <f t="shared" si="21"/>
        <v>#DIV/0!</v>
      </c>
      <c r="L58" s="15"/>
    </row>
    <row r="59" spans="1:12" ht="15.75" customHeight="1" hidden="1">
      <c r="A59" s="33"/>
      <c r="B59" s="13">
        <v>8</v>
      </c>
      <c r="C59" s="13">
        <v>4</v>
      </c>
      <c r="D59" s="21">
        <f>E59+F59</f>
        <v>0</v>
      </c>
      <c r="E59" s="21"/>
      <c r="F59" s="46"/>
      <c r="G59" s="21">
        <f>H59+I59</f>
        <v>0</v>
      </c>
      <c r="H59" s="21"/>
      <c r="I59" s="46"/>
      <c r="J59" s="14" t="e">
        <f t="shared" si="20"/>
        <v>#DIV/0!</v>
      </c>
      <c r="K59" s="28" t="e">
        <f t="shared" si="21"/>
        <v>#DIV/0!</v>
      </c>
      <c r="L59" s="15"/>
    </row>
    <row r="60" spans="1:12" ht="31.5">
      <c r="A60" s="32" t="s">
        <v>67</v>
      </c>
      <c r="B60" s="13">
        <v>8</v>
      </c>
      <c r="C60" s="13">
        <v>4</v>
      </c>
      <c r="D60" s="21">
        <f>E60+F60</f>
        <v>14963.699999999999</v>
      </c>
      <c r="E60" s="21">
        <v>14449.8</v>
      </c>
      <c r="F60" s="46">
        <v>513.9</v>
      </c>
      <c r="G60" s="21">
        <f>H60+I60</f>
        <v>17072.6</v>
      </c>
      <c r="H60" s="21">
        <v>16336.4</v>
      </c>
      <c r="I60" s="46">
        <v>736.2</v>
      </c>
      <c r="J60" s="14">
        <f t="shared" si="20"/>
        <v>114.09343945681883</v>
      </c>
      <c r="K60" s="28">
        <f t="shared" si="21"/>
        <v>113.05623607247159</v>
      </c>
      <c r="L60" s="15">
        <f t="shared" si="25"/>
        <v>143.25744308231174</v>
      </c>
    </row>
    <row r="61" spans="1:12" s="12" customFormat="1" ht="19.5" customHeight="1">
      <c r="A61" s="31" t="s">
        <v>68</v>
      </c>
      <c r="B61" s="9">
        <v>9</v>
      </c>
      <c r="C61" s="9" t="s">
        <v>3</v>
      </c>
      <c r="D61" s="22">
        <f>SUM(D62:D67)</f>
        <v>324.2</v>
      </c>
      <c r="E61" s="22">
        <f>SUM(E62:E67)</f>
        <v>324.2</v>
      </c>
      <c r="F61" s="22">
        <f>SUM(F62:F67)</f>
        <v>0</v>
      </c>
      <c r="G61" s="22">
        <f aca="true" t="shared" si="26" ref="D61:I61">SUM(G62:G67)</f>
        <v>0</v>
      </c>
      <c r="H61" s="22">
        <f t="shared" si="26"/>
        <v>0</v>
      </c>
      <c r="I61" s="22">
        <f t="shared" si="26"/>
        <v>0</v>
      </c>
      <c r="J61" s="10"/>
      <c r="K61" s="27"/>
      <c r="L61" s="11"/>
    </row>
    <row r="62" spans="1:12" ht="15.75" customHeight="1" hidden="1">
      <c r="A62" s="32" t="s">
        <v>48</v>
      </c>
      <c r="B62" s="13">
        <v>9</v>
      </c>
      <c r="C62" s="13">
        <v>1</v>
      </c>
      <c r="D62" s="21"/>
      <c r="E62" s="47"/>
      <c r="F62" s="45"/>
      <c r="G62" s="21"/>
      <c r="H62" s="47"/>
      <c r="I62" s="45"/>
      <c r="J62" s="14"/>
      <c r="K62" s="28"/>
      <c r="L62" s="15"/>
    </row>
    <row r="63" spans="1:12" ht="15.75" customHeight="1" hidden="1">
      <c r="A63" s="32" t="s">
        <v>49</v>
      </c>
      <c r="B63" s="13">
        <v>9</v>
      </c>
      <c r="C63" s="13">
        <v>2</v>
      </c>
      <c r="D63" s="21"/>
      <c r="E63" s="47"/>
      <c r="F63" s="45"/>
      <c r="G63" s="21"/>
      <c r="H63" s="47"/>
      <c r="I63" s="45"/>
      <c r="J63" s="14"/>
      <c r="K63" s="28"/>
      <c r="L63" s="15"/>
    </row>
    <row r="64" spans="1:12" ht="31.5" customHeight="1" hidden="1">
      <c r="A64" s="34" t="s">
        <v>65</v>
      </c>
      <c r="B64" s="13">
        <v>9</v>
      </c>
      <c r="C64" s="13">
        <v>3</v>
      </c>
      <c r="D64" s="21"/>
      <c r="E64" s="47"/>
      <c r="F64" s="45"/>
      <c r="G64" s="21"/>
      <c r="H64" s="47"/>
      <c r="I64" s="45"/>
      <c r="J64" s="14"/>
      <c r="K64" s="28"/>
      <c r="L64" s="15"/>
    </row>
    <row r="65" spans="1:12" ht="15.75" customHeight="1" hidden="1">
      <c r="A65" s="34" t="s">
        <v>66</v>
      </c>
      <c r="B65" s="13">
        <v>9</v>
      </c>
      <c r="C65" s="13">
        <v>4</v>
      </c>
      <c r="D65" s="21"/>
      <c r="E65" s="47"/>
      <c r="F65" s="45"/>
      <c r="G65" s="21"/>
      <c r="H65" s="47"/>
      <c r="I65" s="45"/>
      <c r="J65" s="14"/>
      <c r="K65" s="28"/>
      <c r="L65" s="15"/>
    </row>
    <row r="66" spans="1:12" ht="15.75" customHeight="1" hidden="1">
      <c r="A66" s="33"/>
      <c r="B66" s="13">
        <v>9</v>
      </c>
      <c r="C66" s="13">
        <v>8</v>
      </c>
      <c r="D66" s="21"/>
      <c r="E66" s="47"/>
      <c r="F66" s="45"/>
      <c r="G66" s="21"/>
      <c r="H66" s="47"/>
      <c r="I66" s="45"/>
      <c r="J66" s="14"/>
      <c r="K66" s="28"/>
      <c r="L66" s="15"/>
    </row>
    <row r="67" spans="1:12" ht="31.5">
      <c r="A67" s="32" t="s">
        <v>78</v>
      </c>
      <c r="B67" s="13">
        <v>9</v>
      </c>
      <c r="C67" s="13">
        <v>9</v>
      </c>
      <c r="D67" s="21">
        <f>E67+F67</f>
        <v>324.2</v>
      </c>
      <c r="E67" s="47">
        <v>324.2</v>
      </c>
      <c r="F67" s="45"/>
      <c r="G67" s="21">
        <f>H67+I67</f>
        <v>0</v>
      </c>
      <c r="H67" s="47"/>
      <c r="I67" s="45"/>
      <c r="J67" s="14"/>
      <c r="K67" s="28"/>
      <c r="L67" s="15"/>
    </row>
    <row r="68" spans="1:12" s="12" customFormat="1" ht="15.75">
      <c r="A68" s="31" t="s">
        <v>51</v>
      </c>
      <c r="B68" s="9">
        <v>10</v>
      </c>
      <c r="C68" s="9" t="s">
        <v>3</v>
      </c>
      <c r="D68" s="22">
        <f>SUM(D69:D73)</f>
        <v>51642.8</v>
      </c>
      <c r="E68" s="22">
        <f>SUM(E69:E73)</f>
        <v>49464.600000000006</v>
      </c>
      <c r="F68" s="22">
        <f>SUM(F69:F73)</f>
        <v>2178.2</v>
      </c>
      <c r="G68" s="22">
        <f aca="true" t="shared" si="27" ref="D68:I68">SUM(G69:G73)</f>
        <v>40071</v>
      </c>
      <c r="H68" s="22">
        <f t="shared" si="27"/>
        <v>37435.2</v>
      </c>
      <c r="I68" s="22">
        <f t="shared" si="27"/>
        <v>2635.8</v>
      </c>
      <c r="J68" s="10">
        <f t="shared" si="20"/>
        <v>77.59261697661628</v>
      </c>
      <c r="K68" s="27">
        <f t="shared" si="21"/>
        <v>75.68078989823024</v>
      </c>
      <c r="L68" s="11">
        <f>I68/F68*100</f>
        <v>121.00817188504271</v>
      </c>
    </row>
    <row r="69" spans="1:12" ht="15.75">
      <c r="A69" s="32" t="s">
        <v>52</v>
      </c>
      <c r="B69" s="13">
        <v>10</v>
      </c>
      <c r="C69" s="13">
        <v>1</v>
      </c>
      <c r="D69" s="21">
        <f>E69+F69</f>
        <v>12094.3</v>
      </c>
      <c r="E69" s="21">
        <v>9916.1</v>
      </c>
      <c r="F69" s="45">
        <v>2178.2</v>
      </c>
      <c r="G69" s="21">
        <v>12870.1</v>
      </c>
      <c r="H69" s="21">
        <v>10234.3</v>
      </c>
      <c r="I69" s="45">
        <v>2635.8</v>
      </c>
      <c r="J69" s="14">
        <f t="shared" si="20"/>
        <v>106.4145919978833</v>
      </c>
      <c r="K69" s="28">
        <f t="shared" si="21"/>
        <v>103.20892286281904</v>
      </c>
      <c r="L69" s="15">
        <f>I69/F69*100</f>
        <v>121.00817188504271</v>
      </c>
    </row>
    <row r="70" spans="1:12" ht="15.75" customHeight="1" hidden="1">
      <c r="A70" s="32" t="s">
        <v>53</v>
      </c>
      <c r="B70" s="13">
        <v>10</v>
      </c>
      <c r="C70" s="13">
        <v>2</v>
      </c>
      <c r="D70" s="21">
        <f>E70+F70</f>
        <v>0</v>
      </c>
      <c r="E70" s="21"/>
      <c r="F70" s="46"/>
      <c r="G70" s="21">
        <f>H70+I70</f>
        <v>0</v>
      </c>
      <c r="H70" s="21"/>
      <c r="I70" s="46"/>
      <c r="J70" s="14" t="e">
        <f t="shared" si="20"/>
        <v>#DIV/0!</v>
      </c>
      <c r="K70" s="28" t="e">
        <f t="shared" si="21"/>
        <v>#DIV/0!</v>
      </c>
      <c r="L70" s="15" t="e">
        <f>I70/F70*100</f>
        <v>#DIV/0!</v>
      </c>
    </row>
    <row r="71" spans="1:12" ht="15.75">
      <c r="A71" s="32" t="s">
        <v>54</v>
      </c>
      <c r="B71" s="13">
        <v>10</v>
      </c>
      <c r="C71" s="13">
        <v>3</v>
      </c>
      <c r="D71" s="21">
        <f>E71+F71</f>
        <v>16958</v>
      </c>
      <c r="E71" s="21">
        <v>16958</v>
      </c>
      <c r="F71" s="46"/>
      <c r="G71" s="21">
        <v>15980.4</v>
      </c>
      <c r="H71" s="21">
        <v>15980.4</v>
      </c>
      <c r="I71" s="46"/>
      <c r="J71" s="14">
        <f t="shared" si="20"/>
        <v>94.23516924165585</v>
      </c>
      <c r="K71" s="28">
        <f t="shared" si="21"/>
        <v>94.23516924165585</v>
      </c>
      <c r="L71" s="15"/>
    </row>
    <row r="72" spans="1:12" ht="15.75">
      <c r="A72" s="32" t="s">
        <v>79</v>
      </c>
      <c r="B72" s="13">
        <v>10</v>
      </c>
      <c r="C72" s="13">
        <v>4</v>
      </c>
      <c r="D72" s="21">
        <f>E72+F72</f>
        <v>12605.2</v>
      </c>
      <c r="E72" s="21">
        <v>12605.2</v>
      </c>
      <c r="F72" s="46"/>
      <c r="G72" s="21">
        <v>11220.5</v>
      </c>
      <c r="H72" s="21">
        <v>11220.5</v>
      </c>
      <c r="I72" s="46"/>
      <c r="J72" s="14">
        <f t="shared" si="20"/>
        <v>89.01485101386729</v>
      </c>
      <c r="K72" s="28">
        <f t="shared" si="21"/>
        <v>89.01485101386729</v>
      </c>
      <c r="L72" s="15"/>
    </row>
    <row r="73" spans="1:12" ht="31.5">
      <c r="A73" s="32" t="s">
        <v>55</v>
      </c>
      <c r="B73" s="13">
        <v>10</v>
      </c>
      <c r="C73" s="13">
        <v>6</v>
      </c>
      <c r="D73" s="21">
        <f>E73+F73</f>
        <v>9985.3</v>
      </c>
      <c r="E73" s="21">
        <v>9985.3</v>
      </c>
      <c r="F73" s="45"/>
      <c r="G73" s="21">
        <f>H73+I73</f>
        <v>0</v>
      </c>
      <c r="H73" s="21">
        <v>0</v>
      </c>
      <c r="I73" s="45"/>
      <c r="J73" s="14">
        <f t="shared" si="20"/>
        <v>0</v>
      </c>
      <c r="K73" s="28">
        <f t="shared" si="21"/>
        <v>0</v>
      </c>
      <c r="L73" s="15"/>
    </row>
    <row r="74" spans="1:12" ht="15.75">
      <c r="A74" s="31" t="s">
        <v>50</v>
      </c>
      <c r="B74" s="9">
        <v>11</v>
      </c>
      <c r="C74" s="9"/>
      <c r="D74" s="48">
        <f>D75+D76+D77</f>
        <v>93269.7</v>
      </c>
      <c r="E74" s="48">
        <f>E75+E76+E77</f>
        <v>88204.09999999999</v>
      </c>
      <c r="F74" s="48">
        <f>F75+F76+F77</f>
        <v>5065.6</v>
      </c>
      <c r="G74" s="48">
        <f aca="true" t="shared" si="28" ref="D74:I74">G75+G76+G77</f>
        <v>86549.6</v>
      </c>
      <c r="H74" s="48">
        <f t="shared" si="28"/>
        <v>81795.8</v>
      </c>
      <c r="I74" s="48">
        <f t="shared" si="28"/>
        <v>4753.8</v>
      </c>
      <c r="J74" s="10">
        <f>G74/D74*100</f>
        <v>92.79498057782968</v>
      </c>
      <c r="K74" s="22">
        <f aca="true" t="shared" si="29" ref="J74:L77">H74/E74*100</f>
        <v>92.73469147125815</v>
      </c>
      <c r="L74" s="10">
        <f t="shared" si="29"/>
        <v>93.84475679090335</v>
      </c>
    </row>
    <row r="75" spans="1:12" ht="15.75">
      <c r="A75" s="32" t="s">
        <v>69</v>
      </c>
      <c r="B75" s="13">
        <v>11</v>
      </c>
      <c r="C75" s="13">
        <v>1</v>
      </c>
      <c r="D75" s="21">
        <f>E75+F75</f>
        <v>88584.3</v>
      </c>
      <c r="E75" s="21">
        <v>83518.7</v>
      </c>
      <c r="F75" s="46">
        <v>5065.6</v>
      </c>
      <c r="G75" s="21">
        <f>H75+I75</f>
        <v>74345.1</v>
      </c>
      <c r="H75" s="21">
        <v>69591.3</v>
      </c>
      <c r="I75" s="46">
        <v>4753.8</v>
      </c>
      <c r="J75" s="14">
        <f t="shared" si="29"/>
        <v>83.92581981231437</v>
      </c>
      <c r="K75" s="21">
        <f t="shared" si="29"/>
        <v>83.3242136192254</v>
      </c>
      <c r="L75" s="14">
        <f t="shared" si="29"/>
        <v>93.84475679090335</v>
      </c>
    </row>
    <row r="76" spans="1:12" ht="15.75">
      <c r="A76" s="32" t="s">
        <v>70</v>
      </c>
      <c r="B76" s="13">
        <v>11</v>
      </c>
      <c r="C76" s="13">
        <v>2</v>
      </c>
      <c r="D76" s="21">
        <f>E76+F76</f>
        <v>4685.4</v>
      </c>
      <c r="E76" s="21">
        <v>4685.4</v>
      </c>
      <c r="F76" s="46"/>
      <c r="G76" s="21">
        <f>H76+I76</f>
        <v>8216.8</v>
      </c>
      <c r="H76" s="21">
        <v>8216.8</v>
      </c>
      <c r="I76" s="46"/>
      <c r="J76" s="14">
        <f t="shared" si="29"/>
        <v>175.3702992273872</v>
      </c>
      <c r="K76" s="21">
        <f t="shared" si="29"/>
        <v>175.3702992273872</v>
      </c>
      <c r="L76" s="14"/>
    </row>
    <row r="77" spans="1:12" ht="31.5" customHeight="1">
      <c r="A77" s="32" t="s">
        <v>89</v>
      </c>
      <c r="B77" s="13">
        <v>11</v>
      </c>
      <c r="C77" s="13">
        <v>3</v>
      </c>
      <c r="D77" s="41"/>
      <c r="E77" s="42"/>
      <c r="F77" s="43"/>
      <c r="G77" s="14">
        <f>H77</f>
        <v>3987.7</v>
      </c>
      <c r="H77" s="50">
        <v>3987.7</v>
      </c>
      <c r="I77" s="46"/>
      <c r="J77" s="14" t="e">
        <f t="shared" si="29"/>
        <v>#DIV/0!</v>
      </c>
      <c r="K77" s="21" t="e">
        <f t="shared" si="29"/>
        <v>#DIV/0!</v>
      </c>
      <c r="L77" s="14"/>
    </row>
    <row r="78" spans="1:12" ht="15.75">
      <c r="A78" s="31" t="s">
        <v>72</v>
      </c>
      <c r="B78" s="9">
        <v>12</v>
      </c>
      <c r="C78" s="9"/>
      <c r="D78" s="48">
        <f>D79+D80</f>
        <v>28210.6</v>
      </c>
      <c r="E78" s="49">
        <f>E79+E80</f>
        <v>28210.6</v>
      </c>
      <c r="F78" s="49">
        <f>F79+F80</f>
        <v>0</v>
      </c>
      <c r="G78" s="48">
        <f aca="true" t="shared" si="30" ref="D78:I78">G79+G80</f>
        <v>31695.8</v>
      </c>
      <c r="H78" s="49">
        <f t="shared" si="30"/>
        <v>31695.8</v>
      </c>
      <c r="I78" s="49">
        <f t="shared" si="30"/>
        <v>0</v>
      </c>
      <c r="J78" s="10">
        <f aca="true" t="shared" si="31" ref="J78:K80">G78/D78*100</f>
        <v>112.35422146285438</v>
      </c>
      <c r="K78" s="22">
        <f t="shared" si="31"/>
        <v>112.35422146285438</v>
      </c>
      <c r="L78" s="10"/>
    </row>
    <row r="79" spans="1:12" ht="15.75">
      <c r="A79" s="32" t="s">
        <v>46</v>
      </c>
      <c r="B79" s="13">
        <v>12</v>
      </c>
      <c r="C79" s="13">
        <v>1</v>
      </c>
      <c r="D79" s="21">
        <f>E79+F79</f>
        <v>17156</v>
      </c>
      <c r="E79" s="21">
        <v>17156</v>
      </c>
      <c r="F79" s="46"/>
      <c r="G79" s="21">
        <f>H79+I79</f>
        <v>19727.8</v>
      </c>
      <c r="H79" s="21">
        <v>19727.8</v>
      </c>
      <c r="I79" s="46"/>
      <c r="J79" s="14">
        <f t="shared" si="31"/>
        <v>114.99067381674048</v>
      </c>
      <c r="K79" s="21">
        <f t="shared" si="31"/>
        <v>114.99067381674048</v>
      </c>
      <c r="L79" s="14"/>
    </row>
    <row r="80" spans="1:12" ht="15.75">
      <c r="A80" s="32" t="s">
        <v>47</v>
      </c>
      <c r="B80" s="13">
        <v>12</v>
      </c>
      <c r="C80" s="13">
        <v>2</v>
      </c>
      <c r="D80" s="21">
        <f>E80+F80</f>
        <v>11054.6</v>
      </c>
      <c r="E80" s="21">
        <v>11054.6</v>
      </c>
      <c r="F80" s="46"/>
      <c r="G80" s="21">
        <f>H80+I80</f>
        <v>11968</v>
      </c>
      <c r="H80" s="21">
        <v>11968</v>
      </c>
      <c r="I80" s="46"/>
      <c r="J80" s="14">
        <f t="shared" si="31"/>
        <v>108.26262370415935</v>
      </c>
      <c r="K80" s="21">
        <f t="shared" si="31"/>
        <v>108.26262370415935</v>
      </c>
      <c r="L80" s="14"/>
    </row>
    <row r="81" spans="1:12" ht="31.5">
      <c r="A81" s="35" t="s">
        <v>80</v>
      </c>
      <c r="B81" s="19">
        <v>13</v>
      </c>
      <c r="C81" s="19"/>
      <c r="D81" s="49">
        <f>D82</f>
        <v>0</v>
      </c>
      <c r="E81" s="49">
        <f>E82</f>
        <v>0</v>
      </c>
      <c r="F81" s="49">
        <f>F82</f>
        <v>0</v>
      </c>
      <c r="G81" s="49">
        <f aca="true" t="shared" si="32" ref="D81:I81">G82</f>
        <v>0</v>
      </c>
      <c r="H81" s="49">
        <f t="shared" si="32"/>
        <v>0</v>
      </c>
      <c r="I81" s="49">
        <f t="shared" si="32"/>
        <v>0</v>
      </c>
      <c r="J81" s="10"/>
      <c r="K81" s="22"/>
      <c r="L81" s="10"/>
    </row>
    <row r="82" spans="1:12" ht="30.75" customHeight="1">
      <c r="A82" s="34" t="s">
        <v>81</v>
      </c>
      <c r="B82" s="20">
        <v>13</v>
      </c>
      <c r="C82" s="20">
        <v>1</v>
      </c>
      <c r="D82" s="21">
        <f>E82+F82</f>
        <v>0</v>
      </c>
      <c r="E82" s="50">
        <v>0</v>
      </c>
      <c r="F82" s="46"/>
      <c r="G82" s="21">
        <f>H82+I82</f>
        <v>0</v>
      </c>
      <c r="H82" s="50">
        <v>0</v>
      </c>
      <c r="I82" s="46"/>
      <c r="J82" s="14"/>
      <c r="K82" s="21"/>
      <c r="L82" s="14"/>
    </row>
    <row r="83" spans="1:12" s="12" customFormat="1" ht="63">
      <c r="A83" s="31" t="s">
        <v>73</v>
      </c>
      <c r="B83" s="9">
        <v>14</v>
      </c>
      <c r="C83" s="9" t="s">
        <v>3</v>
      </c>
      <c r="D83" s="10">
        <f>SUM(D84:D87)</f>
        <v>0</v>
      </c>
      <c r="E83" s="10">
        <f>SUM(E84:E87)</f>
        <v>507942.4</v>
      </c>
      <c r="F83" s="10">
        <f>SUM(F84:F87)</f>
        <v>0</v>
      </c>
      <c r="G83" s="10">
        <f aca="true" t="shared" si="33" ref="D83:I83">SUM(G84:G87)</f>
        <v>0</v>
      </c>
      <c r="H83" s="10">
        <f t="shared" si="33"/>
        <v>513932</v>
      </c>
      <c r="I83" s="10">
        <f t="shared" si="33"/>
        <v>0</v>
      </c>
      <c r="J83" s="10">
        <v>0</v>
      </c>
      <c r="K83" s="27">
        <f aca="true" t="shared" si="34" ref="K83:K88">H83/E83*100</f>
        <v>101.17918882140967</v>
      </c>
      <c r="L83" s="10"/>
    </row>
    <row r="84" spans="1:12" ht="50.25" customHeight="1">
      <c r="A84" s="34" t="s">
        <v>74</v>
      </c>
      <c r="B84" s="13">
        <v>14</v>
      </c>
      <c r="C84" s="13">
        <v>1</v>
      </c>
      <c r="D84" s="14"/>
      <c r="E84" s="14">
        <v>99630.1</v>
      </c>
      <c r="F84" s="46"/>
      <c r="G84" s="14"/>
      <c r="H84" s="14">
        <v>108320.2</v>
      </c>
      <c r="I84" s="46"/>
      <c r="J84" s="14"/>
      <c r="K84" s="28">
        <f t="shared" si="34"/>
        <v>108.72236402452671</v>
      </c>
      <c r="L84" s="14"/>
    </row>
    <row r="85" spans="1:12" ht="66.75" customHeight="1" hidden="1">
      <c r="A85" s="32" t="s">
        <v>56</v>
      </c>
      <c r="B85" s="13">
        <v>11</v>
      </c>
      <c r="C85" s="13">
        <v>2</v>
      </c>
      <c r="D85" s="14"/>
      <c r="E85" s="14"/>
      <c r="F85" s="46"/>
      <c r="G85" s="14"/>
      <c r="H85" s="14"/>
      <c r="I85" s="46"/>
      <c r="J85" s="14"/>
      <c r="K85" s="28" t="e">
        <f t="shared" si="34"/>
        <v>#DIV/0!</v>
      </c>
      <c r="L85" s="14"/>
    </row>
    <row r="86" spans="1:12" ht="24.75" customHeight="1">
      <c r="A86" s="32" t="s">
        <v>75</v>
      </c>
      <c r="B86" s="13">
        <v>14</v>
      </c>
      <c r="C86" s="13">
        <v>2</v>
      </c>
      <c r="D86" s="14"/>
      <c r="E86" s="14">
        <v>408312.3</v>
      </c>
      <c r="F86" s="46"/>
      <c r="G86" s="14"/>
      <c r="H86" s="14">
        <v>405611.8</v>
      </c>
      <c r="I86" s="46"/>
      <c r="J86" s="14"/>
      <c r="K86" s="28">
        <f t="shared" si="34"/>
        <v>99.33861899335386</v>
      </c>
      <c r="L86" s="14"/>
    </row>
    <row r="87" spans="1:12" ht="31.5">
      <c r="A87" s="32" t="s">
        <v>83</v>
      </c>
      <c r="B87" s="13">
        <v>14</v>
      </c>
      <c r="C87" s="13">
        <v>3</v>
      </c>
      <c r="D87" s="14"/>
      <c r="E87" s="50"/>
      <c r="F87" s="46"/>
      <c r="G87" s="14"/>
      <c r="H87" s="50"/>
      <c r="I87" s="46"/>
      <c r="J87" s="14"/>
      <c r="K87" s="28"/>
      <c r="L87" s="14"/>
    </row>
    <row r="88" spans="1:12" s="12" customFormat="1" ht="25.5" customHeight="1">
      <c r="A88" s="36" t="s">
        <v>57</v>
      </c>
      <c r="B88" s="36"/>
      <c r="C88" s="36"/>
      <c r="D88" s="37">
        <f>D78+D74+D68+D61+D55+D46+D43+D38+D27+D21+D19+D7+D81</f>
        <v>2521764.6</v>
      </c>
      <c r="E88" s="37">
        <f>E78+E74+E68+E61+E55+E46+E43+E38+E27+E21+E19+E7+E81+E83</f>
        <v>2706535</v>
      </c>
      <c r="F88" s="37">
        <f>F78+F74+F68+F61+F55+F46+F43+F38+F27+F21+F19+F7+F81</f>
        <v>601702.3</v>
      </c>
      <c r="G88" s="37">
        <f>G78+G74+G68+G61+G55+G46+G43+G38+G27+G21+G19+G7+G81</f>
        <v>2684168.1</v>
      </c>
      <c r="H88" s="37">
        <f>H78+H74+H68+H61+H55+H46+H43+H38+H27+H21+H19+H7+H81+H83</f>
        <v>2822693.0000000005</v>
      </c>
      <c r="I88" s="37">
        <f>I78+I74+I68+I61+I55+I46+I43+I38+I27+I21+I19+I7+I81</f>
        <v>584511.2</v>
      </c>
      <c r="J88" s="37">
        <f>G88/D88*100</f>
        <v>106.4400737483586</v>
      </c>
      <c r="K88" s="38">
        <f t="shared" si="34"/>
        <v>104.2917604982016</v>
      </c>
      <c r="L88" s="38">
        <f>I88/F88*100</f>
        <v>97.14292267122792</v>
      </c>
    </row>
    <row r="89" spans="1:12" ht="15.75">
      <c r="A89" s="16"/>
      <c r="B89" s="16"/>
      <c r="C89" s="16"/>
      <c r="D89" s="16"/>
      <c r="E89" s="4"/>
      <c r="F89" s="18"/>
      <c r="G89" s="17"/>
      <c r="H89" s="17"/>
      <c r="I89" s="17"/>
      <c r="J89" s="4"/>
      <c r="K89" s="24"/>
      <c r="L89" s="4"/>
    </row>
  </sheetData>
  <sheetProtection/>
  <mergeCells count="9">
    <mergeCell ref="A2:L2"/>
    <mergeCell ref="E4:F4"/>
    <mergeCell ref="G4:G5"/>
    <mergeCell ref="H4:I4"/>
    <mergeCell ref="J4:L4"/>
    <mergeCell ref="D4:D5"/>
    <mergeCell ref="A4:A5"/>
    <mergeCell ref="B4:B5"/>
    <mergeCell ref="C4:C5"/>
  </mergeCells>
  <printOptions/>
  <pageMargins left="0.3937007874015748" right="0.3937007874015748" top="0.7874015748031497" bottom="0.3937007874015748" header="0.11811023622047245" footer="0.11811023622047245"/>
  <pageSetup fitToHeight="0" fitToWidth="1" horizontalDpi="600" verticalDpi="600" orientation="landscape" paperSize="9" scale="64" r:id="rId1"/>
  <headerFooter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Наталья</dc:creator>
  <cp:keywords/>
  <dc:description/>
  <cp:lastModifiedBy>Маликова Светлана Сергеевна</cp:lastModifiedBy>
  <cp:lastPrinted>2018-08-20T12:54:28Z</cp:lastPrinted>
  <dcterms:created xsi:type="dcterms:W3CDTF">2007-09-13T08:04:48Z</dcterms:created>
  <dcterms:modified xsi:type="dcterms:W3CDTF">2023-08-15T12:03:30Z</dcterms:modified>
  <cp:category/>
  <cp:version/>
  <cp:contentType/>
  <cp:contentStatus/>
</cp:coreProperties>
</file>